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codeName="ЭтаКнига" hidePivotFieldList="1"/>
  <bookViews>
    <workbookView xWindow="0" yWindow="0" windowWidth="15555" windowHeight="6990" firstSheet="1" activeTab="8"/>
  </bookViews>
  <sheets>
    <sheet name="1ОиДинфоб (2)" sheetId="10" r:id="rId1"/>
    <sheet name="1ОиДинфоб" sheetId="1" r:id="rId2"/>
    <sheet name="2КомфУслНал" sheetId="4" r:id="rId3"/>
    <sheet name="2КомУслОц" sheetId="2" r:id="rId4"/>
    <sheet name="3УслДостИнвНал" sheetId="5" r:id="rId5"/>
    <sheet name="3УслДостИнвОц" sheetId="3" r:id="rId6"/>
    <sheet name="4ДобрВежл" sheetId="6" r:id="rId7"/>
    <sheet name="5УдовлУсл" sheetId="7" r:id="rId8"/>
    <sheet name="Интегр" sheetId="8" r:id="rId9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0"/>
  <c r="K5"/>
  <c r="L5" s="1"/>
  <c r="Q5"/>
  <c r="R5" s="1"/>
  <c r="S5" l="1"/>
  <c r="O5" i="3"/>
  <c r="O4"/>
  <c r="F39" i="8"/>
  <c r="G39"/>
  <c r="H39"/>
  <c r="I39"/>
  <c r="D39"/>
  <c r="E39"/>
  <c r="O4" i="7"/>
  <c r="K4"/>
  <c r="G4"/>
  <c r="Q3" i="5" l="1"/>
  <c r="R3" s="1"/>
  <c r="S4" i="10"/>
  <c r="F9" i="8" l="1"/>
  <c r="F16"/>
  <c r="F5"/>
  <c r="F7"/>
  <c r="F6"/>
  <c r="F11"/>
  <c r="F10"/>
  <c r="F15"/>
  <c r="N15" l="1"/>
  <c r="M9"/>
  <c r="M16"/>
  <c r="I4" i="3"/>
  <c r="M5" i="8" s="1"/>
  <c r="M7"/>
  <c r="M6"/>
  <c r="M11"/>
  <c r="M10"/>
  <c r="M15"/>
  <c r="L9"/>
  <c r="L16"/>
  <c r="E4" i="3"/>
  <c r="F4" s="1"/>
  <c r="L5" i="8" s="1"/>
  <c r="L7"/>
  <c r="L6"/>
  <c r="L11"/>
  <c r="L10"/>
  <c r="L15"/>
  <c r="P3" i="5"/>
  <c r="I3"/>
  <c r="E5" i="2"/>
  <c r="K3" i="4"/>
  <c r="T9" i="8" l="1"/>
  <c r="U9"/>
  <c r="V9"/>
  <c r="U16"/>
  <c r="T5"/>
  <c r="U5"/>
  <c r="V5"/>
  <c r="T7"/>
  <c r="U7"/>
  <c r="V7"/>
  <c r="T11"/>
  <c r="U11"/>
  <c r="V11"/>
  <c r="T10"/>
  <c r="U10"/>
  <c r="V10"/>
  <c r="T15"/>
  <c r="U15"/>
  <c r="O15"/>
  <c r="I9"/>
  <c r="I16"/>
  <c r="I5"/>
  <c r="I7"/>
  <c r="I6"/>
  <c r="I11"/>
  <c r="I10"/>
  <c r="I15"/>
  <c r="E9"/>
  <c r="E16"/>
  <c r="E5"/>
  <c r="E7"/>
  <c r="E6"/>
  <c r="E11"/>
  <c r="E10"/>
  <c r="E15"/>
  <c r="V16"/>
  <c r="P4" i="7"/>
  <c r="V6" i="8"/>
  <c r="V15"/>
  <c r="U6"/>
  <c r="T16"/>
  <c r="R9"/>
  <c r="R16"/>
  <c r="O4" i="6"/>
  <c r="R5" i="8" s="1"/>
  <c r="R7"/>
  <c r="R6"/>
  <c r="R11"/>
  <c r="R10"/>
  <c r="R15"/>
  <c r="Q9"/>
  <c r="K4" i="6"/>
  <c r="Q5" i="8" s="1"/>
  <c r="Q7"/>
  <c r="Q6"/>
  <c r="Q11"/>
  <c r="Q10"/>
  <c r="Q15"/>
  <c r="P9"/>
  <c r="P16"/>
  <c r="G4" i="6"/>
  <c r="P5" i="8" s="1"/>
  <c r="P7"/>
  <c r="P6"/>
  <c r="P11"/>
  <c r="P10"/>
  <c r="P15"/>
  <c r="N9"/>
  <c r="N16"/>
  <c r="L4" i="3"/>
  <c r="M4" s="1"/>
  <c r="N7" i="8"/>
  <c r="N10"/>
  <c r="I5" i="2"/>
  <c r="J5"/>
  <c r="K5" s="1"/>
  <c r="J7" i="8"/>
  <c r="J15"/>
  <c r="G10"/>
  <c r="J10" l="1"/>
  <c r="K10" s="1"/>
  <c r="N6"/>
  <c r="J9"/>
  <c r="K9" s="1"/>
  <c r="N11"/>
  <c r="O11" s="1"/>
  <c r="N4" i="3"/>
  <c r="N5" i="8"/>
  <c r="O5" s="1"/>
  <c r="J6"/>
  <c r="K6" s="1"/>
  <c r="J5"/>
  <c r="T6"/>
  <c r="W6" s="1"/>
  <c r="Q16"/>
  <c r="S16" s="1"/>
  <c r="S6"/>
  <c r="S10"/>
  <c r="J11"/>
  <c r="K11" s="1"/>
  <c r="W5"/>
  <c r="S5"/>
  <c r="J16"/>
  <c r="K16" s="1"/>
  <c r="W9"/>
  <c r="S9"/>
  <c r="S7"/>
  <c r="S11"/>
  <c r="S15"/>
  <c r="W10"/>
  <c r="W16"/>
  <c r="W15"/>
  <c r="W7"/>
  <c r="W11"/>
  <c r="K15"/>
  <c r="K7"/>
  <c r="K5"/>
  <c r="O16"/>
  <c r="O10"/>
  <c r="O9"/>
  <c r="O7"/>
  <c r="O6"/>
  <c r="G11"/>
  <c r="H11" s="1"/>
  <c r="G16"/>
  <c r="H16" s="1"/>
  <c r="G6"/>
  <c r="H6" s="1"/>
  <c r="H10"/>
  <c r="G7"/>
  <c r="H7" s="1"/>
  <c r="G9"/>
  <c r="H9" s="1"/>
  <c r="G15"/>
  <c r="H15" s="1"/>
  <c r="G5"/>
  <c r="H5" s="1"/>
  <c r="P4" i="6"/>
  <c r="D6" i="8" l="1"/>
  <c r="D5"/>
  <c r="D16"/>
  <c r="D11"/>
  <c r="D15"/>
  <c r="D10"/>
  <c r="D9"/>
  <c r="D7"/>
  <c r="V8"/>
  <c r="I4"/>
  <c r="I17"/>
  <c r="I12"/>
  <c r="I8"/>
  <c r="I13"/>
  <c r="I14"/>
  <c r="V4"/>
  <c r="V17"/>
  <c r="U14"/>
  <c r="U4"/>
  <c r="T17"/>
  <c r="U17"/>
  <c r="U12"/>
  <c r="T8"/>
  <c r="U8"/>
  <c r="U13"/>
  <c r="V13"/>
  <c r="O3" i="7"/>
  <c r="K3"/>
  <c r="G3"/>
  <c r="R4" i="8"/>
  <c r="R17"/>
  <c r="R12"/>
  <c r="R8"/>
  <c r="R13"/>
  <c r="R14"/>
  <c r="Q17"/>
  <c r="Q12"/>
  <c r="Q8"/>
  <c r="Q13"/>
  <c r="Q14"/>
  <c r="P4"/>
  <c r="P17"/>
  <c r="P14"/>
  <c r="O3" i="6"/>
  <c r="K3"/>
  <c r="G3"/>
  <c r="N4" i="8"/>
  <c r="N13"/>
  <c r="N17"/>
  <c r="N12"/>
  <c r="N8"/>
  <c r="N14"/>
  <c r="M3" i="3"/>
  <c r="M4" i="8"/>
  <c r="M17"/>
  <c r="M12"/>
  <c r="M8"/>
  <c r="M13"/>
  <c r="M14"/>
  <c r="I3" i="3"/>
  <c r="L14" i="8"/>
  <c r="L4"/>
  <c r="L17"/>
  <c r="L12"/>
  <c r="L8"/>
  <c r="L13"/>
  <c r="F3" i="3"/>
  <c r="J8" i="8"/>
  <c r="J4" i="2"/>
  <c r="K4" s="1"/>
  <c r="Q4" i="1"/>
  <c r="G8" i="8"/>
  <c r="G13"/>
  <c r="G4"/>
  <c r="G17"/>
  <c r="G12"/>
  <c r="G14"/>
  <c r="F13"/>
  <c r="F4"/>
  <c r="F17"/>
  <c r="F12"/>
  <c r="F8"/>
  <c r="F14"/>
  <c r="N3" i="3" l="1"/>
  <c r="J12" i="8"/>
  <c r="K12" s="1"/>
  <c r="P3" i="6"/>
  <c r="V14" i="8"/>
  <c r="T12"/>
  <c r="T14"/>
  <c r="V12"/>
  <c r="T13"/>
  <c r="W13" s="1"/>
  <c r="W17"/>
  <c r="W8"/>
  <c r="S14"/>
  <c r="S17"/>
  <c r="J13"/>
  <c r="K13" s="1"/>
  <c r="Q4"/>
  <c r="S4" s="1"/>
  <c r="P13"/>
  <c r="S13" s="1"/>
  <c r="P8"/>
  <c r="S8" s="1"/>
  <c r="P12"/>
  <c r="S12" s="1"/>
  <c r="O4"/>
  <c r="O14"/>
  <c r="O13"/>
  <c r="O8"/>
  <c r="O12"/>
  <c r="O17"/>
  <c r="J14"/>
  <c r="K14" s="1"/>
  <c r="J17"/>
  <c r="K17" s="1"/>
  <c r="J4"/>
  <c r="K4" s="1"/>
  <c r="K8"/>
  <c r="E13"/>
  <c r="H13" s="1"/>
  <c r="E8"/>
  <c r="H8" s="1"/>
  <c r="E12"/>
  <c r="H12" s="1"/>
  <c r="E17"/>
  <c r="H17" s="1"/>
  <c r="E4"/>
  <c r="H4" s="1"/>
  <c r="E14"/>
  <c r="H14" s="1"/>
  <c r="P3" i="7"/>
  <c r="W14" i="8" l="1"/>
  <c r="T4"/>
  <c r="W4" s="1"/>
  <c r="D4" s="1"/>
  <c r="W12"/>
  <c r="D12" s="1"/>
  <c r="D13"/>
  <c r="D14"/>
  <c r="D8"/>
  <c r="D17"/>
</calcChain>
</file>

<file path=xl/sharedStrings.xml><?xml version="1.0" encoding="utf-8"?>
<sst xmlns="http://schemas.openxmlformats.org/spreadsheetml/2006/main" count="251" uniqueCount="162">
  <si>
    <t>Показатель 1.1</t>
  </si>
  <si>
    <t>1.1.1. Объем информации, размещенной на информационных стендах в помещении организации</t>
  </si>
  <si>
    <t>1.1.2. Объем информации, размещенной на официальном сайте организации</t>
  </si>
  <si>
    <t>Показатель 1.2</t>
  </si>
  <si>
    <t>Количество функционирующих дистанционных способов взаимодействия</t>
  </si>
  <si>
    <t>Значение показателя 1.2</t>
  </si>
  <si>
    <t>Значение показателя 1.2 с учетом значимости</t>
  </si>
  <si>
    <t>Показатель 1.3</t>
  </si>
  <si>
    <t>Число получателей услуг, удовлетворенных качеством, полнотой и доступностью информации о деятельности организации, размещенной на стендах организации</t>
  </si>
  <si>
    <t>Число опрошенных получателей услуг, ответивших на соответствующий вопрос анкеты</t>
  </si>
  <si>
    <t>Число получателей услуг, удовлетворенных качеством, полнотой и доступностью информации о деятельности организации, размещенной на сайте организации</t>
  </si>
  <si>
    <t>Значение показателя 1.3</t>
  </si>
  <si>
    <t>Значение показателя 1 .3 с учетом веса</t>
  </si>
  <si>
    <t>2.1.1. Наличие комфортных условий для предоставления услуг</t>
  </si>
  <si>
    <t>Значение показателя 1.1</t>
  </si>
  <si>
    <t xml:space="preserve">Значение показателя 1.1 с учетом значимости </t>
  </si>
  <si>
    <t>Итого по критерию:</t>
  </si>
  <si>
    <t>Количество комфортных условий для предоставления услуг</t>
  </si>
  <si>
    <t>Значение показателя 2.1.1</t>
  </si>
  <si>
    <t>Показатель 2.3 Доля получателей услуг, удовлетворенных комфортностью условий предоставления услуг</t>
  </si>
  <si>
    <t>Значение показателя с учетом значимости</t>
  </si>
  <si>
    <t>Число получателей услуг, удовлетворенных комфортностью предоставления услуг организацией образования</t>
  </si>
  <si>
    <t>Число получателей услуг, опрошенных по данному вопросу</t>
  </si>
  <si>
    <t>Значение показателя 2.3</t>
  </si>
  <si>
    <t>Значение показателя 2.3 с учетом значимости</t>
  </si>
  <si>
    <t>Наличие в образовательных организациях комфортных условий для предоставления услуг</t>
  </si>
  <si>
    <t>Наличие комфортной зоны отдыха (ожидания) оборудованной соответствующей мебелью</t>
  </si>
  <si>
    <t>Наличие и понятность навигации внутри организации</t>
  </si>
  <si>
    <t>Наличие и доступность питьевой воды</t>
  </si>
  <si>
    <t>Наличие и доступность санитарно-гигиенических помещений</t>
  </si>
  <si>
    <t>Санитарное состояние помещений организации</t>
  </si>
  <si>
    <t>Транспортная доступность (доступность общественного транспорта и наличие парковки)</t>
  </si>
  <si>
    <t>Доступность записи на получение услуги (по телефону, с использованием сети «Интернет» на официальном сайте ор</t>
  </si>
  <si>
    <t>Оборудование территории, прилегающей к организации, и ее помещений с учетом доступности для инвалидов:</t>
  </si>
  <si>
    <t>Обеспечение в организации условий доступности, позволяющих инвалидам получать услуги наравне с другими, включая:</t>
  </si>
  <si>
    <t>Наличие специально оборудованных санитарно-гигиенических помещений в организации</t>
  </si>
  <si>
    <t>Наличие сменных кресел-колясок;</t>
  </si>
  <si>
    <t>Наличие адаптированных лифтов, поручней, расширенных дверных проемов;</t>
  </si>
  <si>
    <t>Наличие выделенных стоянок для автотранспортных средств инвалидов;</t>
  </si>
  <si>
    <t>Оборудование входных групп пандусами/подъемными платформами;</t>
  </si>
  <si>
    <t>Дублирование для инвалидов по слуху и зрению звуковой и зрительной информации</t>
  </si>
  <si>
    <t>Дублирование надписей, знаков и иной текстовой и графической информации знаками, выполненными рельефно-точечным шрифтом Брайля</t>
  </si>
  <si>
    <t>Возможность предоставления инвалидам по слуху (слуху и зрению) услуг сурдопереводчика (тифлосурдопереводчика)</t>
  </si>
  <si>
    <t>Наличие альтернативной версии официального сайта организации социальной сферы в сети «Интернет» для инвалидов по зрению</t>
  </si>
  <si>
    <t>Помощь, оказываемая работниками организации, прошедшими необходимое обучение (инструктирование), по сопровождению инвалидов в помещении</t>
  </si>
  <si>
    <t>Наличие возможности предоставления услуги в дистанционном режиме или на дому</t>
  </si>
  <si>
    <t>Показатель 3.1</t>
  </si>
  <si>
    <t>Показатель 3.2</t>
  </si>
  <si>
    <t>Показатель 3.3</t>
  </si>
  <si>
    <t>Количество условий доступности образовательной организации для инвалидов</t>
  </si>
  <si>
    <t>Значение показателя 3.1</t>
  </si>
  <si>
    <t>Значение показателя 3.1 с учетом значимости</t>
  </si>
  <si>
    <t>Количество условий доступности, позволяющих инвалидам получать услуги наравне с другими</t>
  </si>
  <si>
    <t>Значение показателя 3.2</t>
  </si>
  <si>
    <t>Значение показателя 3.2 с учетом значимости</t>
  </si>
  <si>
    <t>Число получателей услуг-инвалидов, удовлетворенных доступностью услуг</t>
  </si>
  <si>
    <t>Число получателей услуг-инвалидов, опрошенных по данному вопросу</t>
  </si>
  <si>
    <t>Значение показателя 3.3</t>
  </si>
  <si>
    <t>Значение показателя 3.3 с учетом значимости</t>
  </si>
  <si>
    <t>Число получателей услуг, удовлетворенных доброжелательностью, вежливостью работников организации социальной сферы, обеспечивающих первичный контакт и информирование получателя услуги</t>
  </si>
  <si>
    <t>Число получателей услуг, удовлетворенных доброжелательностью, вежливостью работников организации социальной сферы, обеспечивающих непосредственное оказание услуги</t>
  </si>
  <si>
    <t>Значение показателя 4.1</t>
  </si>
  <si>
    <t>Значение показателя 4.1 с учетом значимости</t>
  </si>
  <si>
    <t>Показатель 4.2 Доля получателей услуг, удовлетворенных доброжелательностью, вежливостью работников организации социальной сферы, обеспечивающих непосредственное оказание услуги</t>
  </si>
  <si>
    <t>Значение показателя 4.2</t>
  </si>
  <si>
    <t>Значение показателя 4.2 с учетом значимости</t>
  </si>
  <si>
    <t>Показатель 4.1 Доля получателей услуг, удовлетворенных доброжелательностью, вежливостью работников организации социальной сферы</t>
  </si>
  <si>
    <t>Показатель 4.3 Доля получателей услуг, удовлетворенных доброжелательностью, вежливостью работников организации социальной сферы при использовании дистанционных форм взаимодействия</t>
  </si>
  <si>
    <t>Число получателей услуг, удовлетворенных доброжелательностью, вежливостью работников организации социальной сферы при использовании дистанционных форм взаимодействия</t>
  </si>
  <si>
    <t>Значение показателя 4.3</t>
  </si>
  <si>
    <t>Значение показателя 4.3 с учетом значимости</t>
  </si>
  <si>
    <t>Наименование образовательной организации</t>
  </si>
  <si>
    <t>Показатель 5.1 Доля получателей услуг, которые готовы рекомендовать организацию социальной сферы родственникам и знакомым</t>
  </si>
  <si>
    <t>Значение показателя 5.1</t>
  </si>
  <si>
    <t>Показатель 5.2 Доля получателей услуг, удовлетворенных организационными условиями предоставления услуг</t>
  </si>
  <si>
    <t>Число получателей услуг, удовлетворенных организационными условиями предоставления услуг</t>
  </si>
  <si>
    <t>Показатель 5.3 Доля получателей услуг, удовлетворенных в целом условиями оказания услуг в организации</t>
  </si>
  <si>
    <t>Число получателей услуг, удовлетворенных в целом условиями оказания услуг в организации социальной сферы</t>
  </si>
  <si>
    <t>Число получателей услуг, которые готовы рекомендовать организацию родственникам и знакомым</t>
  </si>
  <si>
    <t>Место в рейтинге</t>
  </si>
  <si>
    <t>Муниципальное образование</t>
  </si>
  <si>
    <t>Интегральное значение показателя</t>
  </si>
  <si>
    <t>2 - Показатели, характеризующие комфортность условий предоставления услуг</t>
  </si>
  <si>
    <t>3 - Показатели, характеризующие доступность услуг для инвалидов</t>
  </si>
  <si>
    <t>4 - Показатели, характеризующие доброжелательность, вежливость работников организации</t>
  </si>
  <si>
    <t>5 - Показатели, характеризующие удовлетворенность условиями оказания услуг</t>
  </si>
  <si>
    <t>К1</t>
  </si>
  <si>
    <t>К2</t>
  </si>
  <si>
    <t>К3</t>
  </si>
  <si>
    <t>К4</t>
  </si>
  <si>
    <t>К5</t>
  </si>
  <si>
    <t>1.1</t>
  </si>
  <si>
    <t>1.2</t>
  </si>
  <si>
    <t>1.3</t>
  </si>
  <si>
    <t>1 - Показатели, характеризующие откртость и доступность информации об организации</t>
  </si>
  <si>
    <t>2.1</t>
  </si>
  <si>
    <t>2.3</t>
  </si>
  <si>
    <t>3.1</t>
  </si>
  <si>
    <t>3.2</t>
  </si>
  <si>
    <t>3.3</t>
  </si>
  <si>
    <t>4.1</t>
  </si>
  <si>
    <t>4.2</t>
  </si>
  <si>
    <t>4.3</t>
  </si>
  <si>
    <t>5.1</t>
  </si>
  <si>
    <t>5.2</t>
  </si>
  <si>
    <t>5.3</t>
  </si>
  <si>
    <t>Шипуновский район</t>
  </si>
  <si>
    <t>МКОУДОД «Детско-юношеская спортивная школа» Баевского района</t>
  </si>
  <si>
    <t>МКУДО «Благовещенская детско-юношеская спортивная школа»</t>
  </si>
  <si>
    <t>МКУДО «Волчихинская Детско-юношеская спортивная школа»</t>
  </si>
  <si>
    <t>МКООДОД «Детско-юношеская спортивная школа Алтайского края Завьяловского района</t>
  </si>
  <si>
    <t>МБУДО Детско-юношеская спортивная школа «Юность» Ключевского района</t>
  </si>
  <si>
    <t xml:space="preserve">МКУДО «Детско-юношеская спортивная школа «Виктория» </t>
  </si>
  <si>
    <t xml:space="preserve">МБОУДОД «Детско-юношеская спортивная школа» </t>
  </si>
  <si>
    <t xml:space="preserve">МБУДО «Детско-юношеская спортивная школа» </t>
  </si>
  <si>
    <t>МБУДО «Троицкая детско-юношеская спортивная школа» Троицкого района</t>
  </si>
  <si>
    <t>МКУДО «Шипуновская детско-юношеская спортивная школа»</t>
  </si>
  <si>
    <t>Баевский район</t>
  </si>
  <si>
    <t>Бийский район</t>
  </si>
  <si>
    <t>Благовещенский район</t>
  </si>
  <si>
    <t>Волчихинский район</t>
  </si>
  <si>
    <t>Завьяловский район</t>
  </si>
  <si>
    <t>Калманский район</t>
  </si>
  <si>
    <t>Ключевский район</t>
  </si>
  <si>
    <t>Красногорский район</t>
  </si>
  <si>
    <t>Курьинский район</t>
  </si>
  <si>
    <t>Немецкий район</t>
  </si>
  <si>
    <t>Родинский район</t>
  </si>
  <si>
    <t>Троицкий район</t>
  </si>
  <si>
    <t>Хабарский район</t>
  </si>
  <si>
    <t>МБУДО «Детско-юношеская спортивная школа» Бийского района</t>
  </si>
  <si>
    <t>МБУДО «Калманская районная детско-юношеская спортивная школа»</t>
  </si>
  <si>
    <t>МБУДО «Детско-юношеская спортивная школа» Хабарского района</t>
  </si>
  <si>
    <t>Среднее по отрасли</t>
  </si>
  <si>
    <t>Значение показателя 5.1 с учетом значимости</t>
  </si>
  <si>
    <t>Значение показателя 5.2</t>
  </si>
  <si>
    <t>Значение показателя 5.2 с учетом значимости</t>
  </si>
  <si>
    <t>Значение показателя 5.3</t>
  </si>
  <si>
    <t>Значение показателя 5.3 с учетом значимости</t>
  </si>
  <si>
    <t>№ п/п</t>
  </si>
  <si>
    <t>Значение показателя  с учетом значимости</t>
  </si>
  <si>
    <t>Показатель 2 Обеспечение в организации социальной сферы комфортных условий для предоставления услуг</t>
  </si>
  <si>
    <t>Итого:</t>
  </si>
  <si>
    <t>1.3.1 Число получателей услуг, удовлетворенных качеством, полнотой и доступностью информации о деятельности организации, размещенной на стендах организации</t>
  </si>
  <si>
    <t>1.3.1 Число опрошенных получателей услуг, ответивших на соответствующий вопрос анкеты</t>
  </si>
  <si>
    <t>Количество условий</t>
  </si>
  <si>
    <t xml:space="preserve">МБУ ДО «Детско-юношеская спортивная школа» </t>
  </si>
  <si>
    <t xml:space="preserve">МБУ ДО «Курьинская детско-юношеская 
спортивная школа» </t>
  </si>
  <si>
    <t>№ 
п/п</t>
  </si>
  <si>
    <t>Наименование 
образовательной организации</t>
  </si>
  <si>
    <t>МБУДО «Детско-юношеская 
спортивная школа» Бийского района</t>
  </si>
  <si>
    <t xml:space="preserve">МБУДО «Детско-юношеская 
спортивная школа» </t>
  </si>
  <si>
    <t>МКООДОД «Детско-юношеская 
спортивная школа Алтайского края Завьяловского района</t>
  </si>
  <si>
    <t>МБУДО Детско-юношеская
 спортивная школа «Юность» Ключевского района</t>
  </si>
  <si>
    <t>МБУДО «Детско-юношеская спортивная
 школа» Хабарского района</t>
  </si>
  <si>
    <t>МБУДО «Троицкая детско-юношеская
 спортивная школа» Троицкого района</t>
  </si>
  <si>
    <t>МКУДО «Волчихинская Детско-юношеская 
спортивная школа»</t>
  </si>
  <si>
    <t>МБУДО «Калманская районная детско-юношеская 
спортивная школа»</t>
  </si>
  <si>
    <t>МКОУДОД «Детско-юношеская 
спортивная школа» Баевского района</t>
  </si>
  <si>
    <t>МКУДО «Шипуновская детско-юношеская 
спортивная школа»</t>
  </si>
  <si>
    <t xml:space="preserve">МКУДО «Детско-юношеская 
спортивная школа «Виктория» </t>
  </si>
  <si>
    <t>МКУДО «Благовещенская детско-юношеская 
спортивная школа»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</si>
</sst>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0" xfId="0" applyAlignment="1">
      <alignment wrapText="1"/>
    </xf>
    <xf numFmtId="0" fontId="2" fillId="0" borderId="0" xfId="0" applyFont="1"/>
    <xf numFmtId="0" fontId="0" fillId="0" borderId="0" xfId="0" applyFill="1"/>
    <xf numFmtId="164" fontId="0" fillId="0" borderId="0" xfId="0" applyNumberFormat="1" applyFill="1"/>
    <xf numFmtId="0" fontId="0" fillId="0" borderId="0" xfId="0" applyNumberFormat="1" applyFill="1"/>
    <xf numFmtId="0" fontId="0" fillId="0" borderId="0" xfId="0" applyFill="1" applyAlignment="1">
      <alignment horizontal="left"/>
    </xf>
    <xf numFmtId="0" fontId="0" fillId="2" borderId="0" xfId="0" applyFill="1"/>
    <xf numFmtId="49" fontId="3" fillId="0" borderId="1" xfId="0" applyNumberFormat="1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/>
    <xf numFmtId="164" fontId="4" fillId="0" borderId="1" xfId="0" applyNumberFormat="1" applyFont="1" applyFill="1" applyBorder="1"/>
    <xf numFmtId="164" fontId="3" fillId="0" borderId="1" xfId="0" applyNumberFormat="1" applyFont="1" applyFill="1" applyBorder="1"/>
    <xf numFmtId="0" fontId="3" fillId="2" borderId="1" xfId="0" applyFont="1" applyFill="1" applyBorder="1"/>
    <xf numFmtId="164" fontId="4" fillId="2" borderId="1" xfId="0" applyNumberFormat="1" applyFont="1" applyFill="1" applyBorder="1"/>
    <xf numFmtId="164" fontId="3" fillId="2" borderId="1" xfId="0" applyNumberFormat="1" applyFont="1" applyFill="1" applyBorder="1"/>
    <xf numFmtId="0" fontId="4" fillId="2" borderId="1" xfId="0" applyFont="1" applyFill="1" applyBorder="1"/>
    <xf numFmtId="49" fontId="5" fillId="0" borderId="1" xfId="0" applyNumberFormat="1" applyFont="1" applyFill="1" applyBorder="1" applyAlignment="1">
      <alignment horizontal="center"/>
    </xf>
    <xf numFmtId="164" fontId="5" fillId="0" borderId="1" xfId="0" applyNumberFormat="1" applyFont="1" applyFill="1" applyBorder="1" applyAlignment="1">
      <alignment horizontal="center"/>
    </xf>
    <xf numFmtId="164" fontId="4" fillId="0" borderId="1" xfId="0" applyNumberFormat="1" applyFont="1" applyFill="1" applyBorder="1"/>
    <xf numFmtId="164" fontId="3" fillId="0" borderId="1" xfId="0" applyNumberFormat="1" applyFont="1" applyFill="1" applyBorder="1"/>
    <xf numFmtId="164" fontId="4" fillId="2" borderId="1" xfId="0" applyNumberFormat="1" applyFont="1" applyFill="1" applyBorder="1"/>
    <xf numFmtId="164" fontId="3" fillId="2" borderId="1" xfId="0" applyNumberFormat="1" applyFont="1" applyFill="1" applyBorder="1"/>
    <xf numFmtId="0" fontId="5" fillId="0" borderId="1" xfId="0" applyFont="1" applyFill="1" applyBorder="1" applyAlignment="1">
      <alignment horizontal="center"/>
    </xf>
    <xf numFmtId="164" fontId="5" fillId="0" borderId="1" xfId="0" applyNumberFormat="1" applyFont="1" applyFill="1" applyBorder="1" applyAlignment="1">
      <alignment horizontal="center" wrapText="1"/>
    </xf>
    <xf numFmtId="0" fontId="5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textRotation="90" wrapText="1"/>
    </xf>
    <xf numFmtId="0" fontId="1" fillId="0" borderId="1" xfId="0" applyFont="1" applyBorder="1" applyAlignment="1">
      <alignment textRotation="90"/>
    </xf>
    <xf numFmtId="0" fontId="1" fillId="0" borderId="1" xfId="0" applyFont="1" applyBorder="1" applyAlignment="1">
      <alignment textRotation="90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/>
    <xf numFmtId="164" fontId="3" fillId="0" borderId="1" xfId="0" applyNumberFormat="1" applyFont="1" applyBorder="1"/>
    <xf numFmtId="0" fontId="1" fillId="0" borderId="1" xfId="0" applyFont="1" applyFill="1" applyBorder="1" applyAlignment="1">
      <alignment horizontal="left" textRotation="90" wrapText="1"/>
    </xf>
    <xf numFmtId="0" fontId="4" fillId="0" borderId="1" xfId="0" applyFont="1" applyBorder="1"/>
    <xf numFmtId="0" fontId="5" fillId="0" borderId="1" xfId="0" applyFont="1" applyBorder="1" applyAlignment="1">
      <alignment textRotation="90" wrapText="1"/>
    </xf>
    <xf numFmtId="0" fontId="0" fillId="2" borderId="9" xfId="0" applyFill="1" applyBorder="1"/>
    <xf numFmtId="0" fontId="0" fillId="2" borderId="10" xfId="0" applyFill="1" applyBorder="1"/>
    <xf numFmtId="0" fontId="3" fillId="0" borderId="1" xfId="0" applyFont="1" applyBorder="1" applyAlignment="1">
      <alignment wrapText="1"/>
    </xf>
    <xf numFmtId="0" fontId="1" fillId="0" borderId="1" xfId="0" applyFont="1" applyBorder="1" applyAlignment="1">
      <alignment horizontal="left" textRotation="90" wrapText="1"/>
    </xf>
    <xf numFmtId="0" fontId="1" fillId="2" borderId="1" xfId="0" applyFont="1" applyFill="1" applyBorder="1" applyAlignment="1">
      <alignment horizontal="left" textRotation="90" wrapText="1"/>
    </xf>
    <xf numFmtId="164" fontId="3" fillId="0" borderId="1" xfId="0" applyNumberFormat="1" applyFont="1" applyBorder="1" applyAlignment="1">
      <alignment horizontal="center"/>
    </xf>
    <xf numFmtId="1" fontId="6" fillId="0" borderId="0" xfId="0" applyNumberFormat="1" applyFont="1"/>
    <xf numFmtId="164" fontId="6" fillId="0" borderId="0" xfId="0" applyNumberFormat="1" applyFont="1"/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2" fontId="5" fillId="0" borderId="3" xfId="0" applyNumberFormat="1" applyFont="1" applyBorder="1" applyAlignment="1">
      <alignment horizontal="center" textRotation="90" wrapText="1"/>
    </xf>
    <xf numFmtId="2" fontId="5" fillId="0" borderId="8" xfId="0" applyNumberFormat="1" applyFont="1" applyBorder="1" applyAlignment="1">
      <alignment horizontal="center" textRotation="90" wrapText="1"/>
    </xf>
    <xf numFmtId="2" fontId="5" fillId="0" borderId="4" xfId="0" applyNumberFormat="1" applyFont="1" applyBorder="1" applyAlignment="1">
      <alignment horizontal="center" textRotation="90" wrapText="1"/>
    </xf>
    <xf numFmtId="0" fontId="1" fillId="0" borderId="3" xfId="0" applyFont="1" applyBorder="1" applyAlignment="1">
      <alignment horizontal="center" textRotation="90"/>
    </xf>
    <xf numFmtId="0" fontId="1" fillId="0" borderId="4" xfId="0" applyFont="1" applyBorder="1" applyAlignment="1">
      <alignment horizontal="center" textRotation="90"/>
    </xf>
    <xf numFmtId="0" fontId="1" fillId="0" borderId="3" xfId="0" applyFont="1" applyFill="1" applyBorder="1" applyAlignment="1">
      <alignment horizontal="center" textRotation="90" wrapText="1"/>
    </xf>
    <xf numFmtId="0" fontId="1" fillId="0" borderId="4" xfId="0" applyFont="1" applyFill="1" applyBorder="1" applyAlignment="1">
      <alignment horizontal="center" textRotation="90" wrapText="1"/>
    </xf>
    <xf numFmtId="0" fontId="1" fillId="0" borderId="3" xfId="0" applyFont="1" applyBorder="1" applyAlignment="1">
      <alignment horizontal="center" textRotation="90" wrapText="1"/>
    </xf>
    <xf numFmtId="0" fontId="1" fillId="0" borderId="4" xfId="0" applyFont="1" applyBorder="1" applyAlignment="1">
      <alignment horizontal="center" textRotation="90" wrapText="1"/>
    </xf>
    <xf numFmtId="2" fontId="1" fillId="0" borderId="3" xfId="0" applyNumberFormat="1" applyFont="1" applyFill="1" applyBorder="1" applyAlignment="1">
      <alignment horizontal="center" textRotation="90" wrapText="1"/>
    </xf>
    <xf numFmtId="2" fontId="1" fillId="0" borderId="4" xfId="0" applyNumberFormat="1" applyFont="1" applyFill="1" applyBorder="1" applyAlignment="1">
      <alignment horizontal="center" textRotation="90" wrapText="1"/>
    </xf>
    <xf numFmtId="2" fontId="1" fillId="0" borderId="3" xfId="0" applyNumberFormat="1" applyFont="1" applyBorder="1" applyAlignment="1">
      <alignment horizontal="center" textRotation="90" wrapText="1"/>
    </xf>
    <xf numFmtId="2" fontId="1" fillId="0" borderId="4" xfId="0" applyNumberFormat="1" applyFont="1" applyBorder="1" applyAlignment="1">
      <alignment horizontal="center" textRotation="90" wrapText="1"/>
    </xf>
    <xf numFmtId="0" fontId="5" fillId="0" borderId="2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textRotation="90" wrapText="1"/>
    </xf>
    <xf numFmtId="0" fontId="1" fillId="0" borderId="6" xfId="0" applyFont="1" applyFill="1" applyBorder="1" applyAlignment="1">
      <alignment horizontal="center" textRotation="90" wrapText="1"/>
    </xf>
    <xf numFmtId="0" fontId="1" fillId="0" borderId="13" xfId="0" applyFont="1" applyFill="1" applyBorder="1" applyAlignment="1">
      <alignment horizontal="center" textRotation="90" wrapText="1"/>
    </xf>
    <xf numFmtId="0" fontId="1" fillId="0" borderId="7" xfId="0" applyFont="1" applyFill="1" applyBorder="1" applyAlignment="1">
      <alignment horizontal="center" textRotation="90" wrapText="1"/>
    </xf>
    <xf numFmtId="0" fontId="5" fillId="0" borderId="2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wrapText="1"/>
    </xf>
    <xf numFmtId="0" fontId="5" fillId="0" borderId="11" xfId="0" applyFont="1" applyFill="1" applyBorder="1" applyAlignment="1">
      <alignment horizontal="center" wrapText="1"/>
    </xf>
    <xf numFmtId="0" fontId="5" fillId="0" borderId="5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vertical="top" wrapText="1"/>
    </xf>
    <xf numFmtId="0" fontId="5" fillId="0" borderId="11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textRotation="90" wrapText="1"/>
    </xf>
    <xf numFmtId="0" fontId="5" fillId="0" borderId="4" xfId="0" applyFont="1" applyBorder="1" applyAlignment="1">
      <alignment horizontal="center" textRotation="90" wrapText="1"/>
    </xf>
    <xf numFmtId="0" fontId="3" fillId="0" borderId="1" xfId="0" applyFont="1" applyBorder="1" applyAlignment="1">
      <alignment horizontal="center" textRotation="90" wrapText="1"/>
    </xf>
    <xf numFmtId="0" fontId="5" fillId="0" borderId="1" xfId="0" applyFont="1" applyBorder="1" applyAlignment="1">
      <alignment horizontal="center" textRotation="90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2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right"/>
    </xf>
    <xf numFmtId="49" fontId="5" fillId="0" borderId="1" xfId="0" applyNumberFormat="1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S6"/>
  <sheetViews>
    <sheetView workbookViewId="0">
      <selection activeCell="C10" sqref="C10"/>
    </sheetView>
  </sheetViews>
  <sheetFormatPr defaultRowHeight="15"/>
  <cols>
    <col min="2" max="2" width="17.42578125" customWidth="1"/>
    <col min="3" max="3" width="54.7109375" customWidth="1"/>
    <col min="4" max="4" width="9.140625" style="3"/>
    <col min="5" max="5" width="8.7109375" style="3" customWidth="1"/>
    <col min="6" max="7" width="9.140625" style="3"/>
    <col min="10" max="10" width="7.85546875" style="3" customWidth="1"/>
    <col min="13" max="13" width="9.5703125" style="3" customWidth="1"/>
    <col min="14" max="15" width="9.140625" style="3"/>
    <col min="16" max="16" width="8" style="3" customWidth="1"/>
  </cols>
  <sheetData>
    <row r="1" spans="1:19">
      <c r="A1" s="69" t="s">
        <v>139</v>
      </c>
      <c r="B1" s="72" t="s">
        <v>80</v>
      </c>
      <c r="C1" s="69" t="s">
        <v>71</v>
      </c>
      <c r="D1" s="66" t="s">
        <v>0</v>
      </c>
      <c r="E1" s="67"/>
      <c r="F1" s="67"/>
      <c r="G1" s="67"/>
      <c r="H1" s="67"/>
      <c r="I1" s="68"/>
      <c r="J1" s="66" t="s">
        <v>3</v>
      </c>
      <c r="K1" s="67"/>
      <c r="L1" s="68"/>
      <c r="M1" s="66" t="s">
        <v>7</v>
      </c>
      <c r="N1" s="67"/>
      <c r="O1" s="67"/>
      <c r="P1" s="67"/>
      <c r="Q1" s="67"/>
      <c r="R1" s="68"/>
      <c r="S1" s="53" t="s">
        <v>16</v>
      </c>
    </row>
    <row r="2" spans="1:19" ht="15" customHeight="1">
      <c r="A2" s="70"/>
      <c r="B2" s="73"/>
      <c r="C2" s="70"/>
      <c r="D2" s="75" t="s">
        <v>1</v>
      </c>
      <c r="E2" s="76"/>
      <c r="F2" s="75" t="s">
        <v>2</v>
      </c>
      <c r="G2" s="76"/>
      <c r="H2" s="56" t="s">
        <v>14</v>
      </c>
      <c r="I2" s="56" t="s">
        <v>15</v>
      </c>
      <c r="J2" s="58" t="s">
        <v>4</v>
      </c>
      <c r="K2" s="60" t="s">
        <v>5</v>
      </c>
      <c r="L2" s="60" t="s">
        <v>6</v>
      </c>
      <c r="M2" s="62" t="s">
        <v>8</v>
      </c>
      <c r="N2" s="62" t="s">
        <v>9</v>
      </c>
      <c r="O2" s="62" t="s">
        <v>10</v>
      </c>
      <c r="P2" s="62" t="s">
        <v>9</v>
      </c>
      <c r="Q2" s="64" t="s">
        <v>11</v>
      </c>
      <c r="R2" s="64" t="s">
        <v>12</v>
      </c>
      <c r="S2" s="54"/>
    </row>
    <row r="3" spans="1:19" ht="166.5" customHeight="1">
      <c r="A3" s="71"/>
      <c r="B3" s="74"/>
      <c r="C3" s="71"/>
      <c r="D3" s="77"/>
      <c r="E3" s="78"/>
      <c r="F3" s="77"/>
      <c r="G3" s="78"/>
      <c r="H3" s="57"/>
      <c r="I3" s="57"/>
      <c r="J3" s="59"/>
      <c r="K3" s="61"/>
      <c r="L3" s="61"/>
      <c r="M3" s="63"/>
      <c r="N3" s="63"/>
      <c r="O3" s="63"/>
      <c r="P3" s="63"/>
      <c r="Q3" s="65"/>
      <c r="R3" s="65"/>
      <c r="S3" s="55"/>
    </row>
    <row r="4" spans="1:19">
      <c r="A4" s="33"/>
      <c r="B4" s="33"/>
      <c r="C4" s="33"/>
      <c r="D4" s="12"/>
      <c r="E4" s="12"/>
      <c r="F4" s="12"/>
      <c r="G4" s="12"/>
      <c r="H4" s="33">
        <v>100</v>
      </c>
      <c r="I4" s="33">
        <v>30</v>
      </c>
      <c r="J4" s="12"/>
      <c r="K4" s="33">
        <v>100</v>
      </c>
      <c r="L4" s="33">
        <v>30</v>
      </c>
      <c r="M4" s="12"/>
      <c r="N4" s="12"/>
      <c r="O4" s="12"/>
      <c r="P4" s="12"/>
      <c r="Q4" s="33">
        <v>100</v>
      </c>
      <c r="R4" s="33">
        <v>40</v>
      </c>
      <c r="S4" s="37">
        <f>I4+L4+R4</f>
        <v>100</v>
      </c>
    </row>
    <row r="5" spans="1:19">
      <c r="A5" s="33">
        <v>9</v>
      </c>
      <c r="B5" s="33" t="s">
        <v>125</v>
      </c>
      <c r="C5" s="43" t="s">
        <v>113</v>
      </c>
      <c r="D5" s="12">
        <v>6</v>
      </c>
      <c r="E5" s="12">
        <v>9</v>
      </c>
      <c r="F5" s="12">
        <v>21.5</v>
      </c>
      <c r="G5" s="12">
        <v>33</v>
      </c>
      <c r="H5" s="36">
        <v>66.5</v>
      </c>
      <c r="I5" s="36">
        <f t="shared" ref="I5" si="0">H5*0.3</f>
        <v>19.95</v>
      </c>
      <c r="J5" s="12">
        <v>4</v>
      </c>
      <c r="K5" s="33">
        <f t="shared" ref="K5" si="1">IF(J5&lt;=3,J5*30,100)</f>
        <v>100</v>
      </c>
      <c r="L5" s="37">
        <f t="shared" ref="L5" si="2">K5*0.3</f>
        <v>30</v>
      </c>
      <c r="M5" s="12">
        <v>146</v>
      </c>
      <c r="N5" s="12">
        <v>147</v>
      </c>
      <c r="O5" s="12">
        <v>138</v>
      </c>
      <c r="P5" s="12">
        <v>139</v>
      </c>
      <c r="Q5" s="37">
        <f t="shared" ref="Q5" si="3">0.5*(M5/N5+O5/P5)*100</f>
        <v>99.300151715362404</v>
      </c>
      <c r="R5" s="37">
        <f t="shared" ref="R5" si="4">Q5*0.4</f>
        <v>39.720060686144961</v>
      </c>
      <c r="S5" s="36">
        <f t="shared" ref="S5" si="5">I5+L5+R5</f>
        <v>89.670060686144964</v>
      </c>
    </row>
    <row r="6" spans="1:19">
      <c r="C6" s="1"/>
    </row>
  </sheetData>
  <mergeCells count="20">
    <mergeCell ref="A1:A3"/>
    <mergeCell ref="B1:B3"/>
    <mergeCell ref="C1:C3"/>
    <mergeCell ref="D1:I1"/>
    <mergeCell ref="J1:L1"/>
    <mergeCell ref="D2:E3"/>
    <mergeCell ref="F2:G3"/>
    <mergeCell ref="S1:S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R3"/>
    <mergeCell ref="M1:R1"/>
  </mergeCells>
  <pageMargins left="0.25" right="0.25" top="0.75" bottom="0.75" header="0.3" footer="0.3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>
    <pageSetUpPr fitToPage="1"/>
  </sheetPr>
  <dimension ref="A1:Q5"/>
  <sheetViews>
    <sheetView workbookViewId="0">
      <selection activeCell="D5" sqref="D5"/>
    </sheetView>
  </sheetViews>
  <sheetFormatPr defaultRowHeight="15"/>
  <cols>
    <col min="1" max="1" width="3.7109375" customWidth="1"/>
    <col min="2" max="2" width="19.7109375" customWidth="1"/>
    <col min="3" max="3" width="39.140625" customWidth="1"/>
    <col min="4" max="4" width="10.5703125" customWidth="1"/>
    <col min="5" max="5" width="8.5703125" customWidth="1"/>
    <col min="6" max="7" width="7.42578125" customWidth="1"/>
    <col min="8" max="8" width="7.85546875" customWidth="1"/>
    <col min="9" max="9" width="7" customWidth="1"/>
    <col min="10" max="10" width="7.85546875" customWidth="1"/>
    <col min="11" max="11" width="10.5703125" customWidth="1"/>
    <col min="15" max="15" width="6" customWidth="1"/>
    <col min="16" max="16" width="6.28515625" customWidth="1"/>
    <col min="17" max="17" width="6" customWidth="1"/>
  </cols>
  <sheetData>
    <row r="1" spans="1:17">
      <c r="A1" s="72" t="s">
        <v>148</v>
      </c>
      <c r="B1" s="72" t="s">
        <v>80</v>
      </c>
      <c r="C1" s="72" t="s">
        <v>149</v>
      </c>
      <c r="D1" s="79" t="s">
        <v>0</v>
      </c>
      <c r="E1" s="80"/>
      <c r="F1" s="80"/>
      <c r="G1" s="81"/>
      <c r="H1" s="79" t="s">
        <v>3</v>
      </c>
      <c r="I1" s="80"/>
      <c r="J1" s="81"/>
      <c r="K1" s="79" t="s">
        <v>7</v>
      </c>
      <c r="L1" s="80"/>
      <c r="M1" s="80"/>
      <c r="N1" s="80"/>
      <c r="O1" s="80"/>
      <c r="P1" s="81"/>
      <c r="Q1" s="53" t="s">
        <v>16</v>
      </c>
    </row>
    <row r="2" spans="1:17">
      <c r="A2" s="70"/>
      <c r="B2" s="73"/>
      <c r="C2" s="70"/>
      <c r="D2" s="60" t="s">
        <v>1</v>
      </c>
      <c r="E2" s="60" t="s">
        <v>2</v>
      </c>
      <c r="F2" s="60" t="s">
        <v>14</v>
      </c>
      <c r="G2" s="60" t="s">
        <v>15</v>
      </c>
      <c r="H2" s="60" t="s">
        <v>4</v>
      </c>
      <c r="I2" s="60" t="s">
        <v>5</v>
      </c>
      <c r="J2" s="60" t="s">
        <v>6</v>
      </c>
      <c r="K2" s="64" t="s">
        <v>143</v>
      </c>
      <c r="L2" s="64" t="s">
        <v>144</v>
      </c>
      <c r="M2" s="64" t="s">
        <v>10</v>
      </c>
      <c r="N2" s="64" t="s">
        <v>9</v>
      </c>
      <c r="O2" s="64" t="s">
        <v>11</v>
      </c>
      <c r="P2" s="64" t="s">
        <v>12</v>
      </c>
      <c r="Q2" s="54"/>
    </row>
    <row r="3" spans="1:17" ht="166.5" customHeight="1">
      <c r="A3" s="71"/>
      <c r="B3" s="74"/>
      <c r="C3" s="71"/>
      <c r="D3" s="61"/>
      <c r="E3" s="61"/>
      <c r="F3" s="61"/>
      <c r="G3" s="61"/>
      <c r="H3" s="61"/>
      <c r="I3" s="61"/>
      <c r="J3" s="61"/>
      <c r="K3" s="65"/>
      <c r="L3" s="65"/>
      <c r="M3" s="65"/>
      <c r="N3" s="65"/>
      <c r="O3" s="65"/>
      <c r="P3" s="65"/>
      <c r="Q3" s="55"/>
    </row>
    <row r="4" spans="1:17">
      <c r="A4" s="33"/>
      <c r="B4" s="33"/>
      <c r="C4" s="43"/>
      <c r="D4" s="32"/>
      <c r="E4" s="32"/>
      <c r="F4" s="32">
        <v>100</v>
      </c>
      <c r="G4" s="32">
        <v>30</v>
      </c>
      <c r="H4" s="32"/>
      <c r="I4" s="32">
        <v>100</v>
      </c>
      <c r="J4" s="32">
        <v>30</v>
      </c>
      <c r="K4" s="32"/>
      <c r="L4" s="32"/>
      <c r="M4" s="32"/>
      <c r="N4" s="32"/>
      <c r="O4" s="32">
        <v>100</v>
      </c>
      <c r="P4" s="32">
        <v>40</v>
      </c>
      <c r="Q4" s="46">
        <f>G4+J4+P4</f>
        <v>100</v>
      </c>
    </row>
    <row r="5" spans="1:17" ht="45">
      <c r="A5" s="33">
        <v>9</v>
      </c>
      <c r="B5" s="33" t="s">
        <v>125</v>
      </c>
      <c r="C5" s="43" t="s">
        <v>147</v>
      </c>
      <c r="D5" s="33">
        <v>6</v>
      </c>
      <c r="E5" s="33">
        <v>21.5</v>
      </c>
      <c r="F5" s="36">
        <v>66.5</v>
      </c>
      <c r="G5" s="36">
        <v>20</v>
      </c>
      <c r="H5" s="33">
        <v>4</v>
      </c>
      <c r="I5" s="33">
        <v>100</v>
      </c>
      <c r="J5" s="37">
        <v>30</v>
      </c>
      <c r="K5" s="33">
        <v>146</v>
      </c>
      <c r="L5" s="33">
        <v>147</v>
      </c>
      <c r="M5" s="33">
        <v>138</v>
      </c>
      <c r="N5" s="33">
        <v>139</v>
      </c>
      <c r="O5" s="37">
        <v>99.300151715362404</v>
      </c>
      <c r="P5" s="37">
        <v>39.720060686144961</v>
      </c>
      <c r="Q5" s="36">
        <v>89.7</v>
      </c>
    </row>
  </sheetData>
  <mergeCells count="20">
    <mergeCell ref="A1:A3"/>
    <mergeCell ref="B1:B3"/>
    <mergeCell ref="C1:C3"/>
    <mergeCell ref="D1:G1"/>
    <mergeCell ref="H1:J1"/>
    <mergeCell ref="D2:D3"/>
    <mergeCell ref="E2:E3"/>
    <mergeCell ref="Q1:Q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K1:P1"/>
  </mergeCells>
  <pageMargins left="0.25" right="0.25" top="0.75" bottom="0.75" header="0.3" footer="0.3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>
    <pageSetUpPr fitToPage="1"/>
  </sheetPr>
  <dimension ref="A1:K3"/>
  <sheetViews>
    <sheetView workbookViewId="0">
      <selection activeCell="C3" sqref="C3"/>
    </sheetView>
  </sheetViews>
  <sheetFormatPr defaultRowHeight="15"/>
  <cols>
    <col min="1" max="1" width="4" customWidth="1"/>
    <col min="2" max="2" width="17.7109375" customWidth="1"/>
    <col min="3" max="3" width="46.140625" customWidth="1"/>
  </cols>
  <sheetData>
    <row r="1" spans="1:11" ht="30" customHeight="1">
      <c r="A1" s="83" t="s">
        <v>139</v>
      </c>
      <c r="B1" s="83" t="s">
        <v>80</v>
      </c>
      <c r="C1" s="83" t="s">
        <v>71</v>
      </c>
      <c r="D1" s="82" t="s">
        <v>25</v>
      </c>
      <c r="E1" s="82"/>
      <c r="F1" s="82"/>
      <c r="G1" s="82"/>
      <c r="H1" s="82"/>
      <c r="I1" s="82"/>
      <c r="J1" s="82"/>
      <c r="K1" s="82"/>
    </row>
    <row r="2" spans="1:11" ht="165" customHeight="1">
      <c r="A2" s="83"/>
      <c r="B2" s="83"/>
      <c r="C2" s="83"/>
      <c r="D2" s="44" t="s">
        <v>26</v>
      </c>
      <c r="E2" s="44" t="s">
        <v>27</v>
      </c>
      <c r="F2" s="44" t="s">
        <v>28</v>
      </c>
      <c r="G2" s="44" t="s">
        <v>29</v>
      </c>
      <c r="H2" s="44" t="s">
        <v>30</v>
      </c>
      <c r="I2" s="44" t="s">
        <v>31</v>
      </c>
      <c r="J2" s="44" t="s">
        <v>32</v>
      </c>
      <c r="K2" s="40" t="s">
        <v>142</v>
      </c>
    </row>
    <row r="3" spans="1:11">
      <c r="A3" s="33">
        <v>9</v>
      </c>
      <c r="B3" s="33" t="s">
        <v>125</v>
      </c>
      <c r="C3" s="33" t="s">
        <v>146</v>
      </c>
      <c r="D3" s="33">
        <v>1</v>
      </c>
      <c r="E3" s="33">
        <v>1</v>
      </c>
      <c r="F3" s="33">
        <v>1</v>
      </c>
      <c r="G3" s="33">
        <v>1</v>
      </c>
      <c r="H3" s="33">
        <v>1</v>
      </c>
      <c r="I3" s="33">
        <v>1</v>
      </c>
      <c r="J3" s="33">
        <v>1</v>
      </c>
      <c r="K3" s="33">
        <f t="shared" ref="K3" si="0">SUM(D3:J3)</f>
        <v>7</v>
      </c>
    </row>
  </sheetData>
  <mergeCells count="4">
    <mergeCell ref="D1:K1"/>
    <mergeCell ref="C1:C2"/>
    <mergeCell ref="B1:B2"/>
    <mergeCell ref="A1:A2"/>
  </mergeCells>
  <pageMargins left="0.25" right="0.25" top="0.75" bottom="0.75" header="0.3" footer="0.3"/>
  <pageSetup paperSize="9" scale="7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4">
    <pageSetUpPr fitToPage="1"/>
  </sheetPr>
  <dimension ref="A1:K5"/>
  <sheetViews>
    <sheetView workbookViewId="0">
      <selection activeCell="C5" sqref="C5"/>
    </sheetView>
  </sheetViews>
  <sheetFormatPr defaultRowHeight="15"/>
  <cols>
    <col min="2" max="2" width="29.28515625" customWidth="1"/>
    <col min="3" max="3" width="54.7109375" customWidth="1"/>
    <col min="4" max="4" width="9.140625" style="3"/>
    <col min="7" max="8" width="9.140625" style="3"/>
  </cols>
  <sheetData>
    <row r="1" spans="1:11" ht="26.25" customHeight="1">
      <c r="A1" s="84" t="s">
        <v>139</v>
      </c>
      <c r="B1" s="84" t="s">
        <v>80</v>
      </c>
      <c r="C1" s="84" t="s">
        <v>71</v>
      </c>
      <c r="D1" s="85" t="s">
        <v>141</v>
      </c>
      <c r="E1" s="86"/>
      <c r="F1" s="86"/>
      <c r="G1" s="86"/>
      <c r="H1" s="86"/>
      <c r="I1" s="86"/>
      <c r="J1" s="86"/>
      <c r="K1" s="87"/>
    </row>
    <row r="2" spans="1:11" ht="57" customHeight="1">
      <c r="A2" s="84"/>
      <c r="B2" s="84"/>
      <c r="C2" s="84"/>
      <c r="D2" s="88" t="s">
        <v>13</v>
      </c>
      <c r="E2" s="89"/>
      <c r="F2" s="90"/>
      <c r="G2" s="85" t="s">
        <v>19</v>
      </c>
      <c r="H2" s="86"/>
      <c r="I2" s="86"/>
      <c r="J2" s="87"/>
      <c r="K2" s="91" t="s">
        <v>16</v>
      </c>
    </row>
    <row r="3" spans="1:11" ht="196.5" customHeight="1">
      <c r="A3" s="84"/>
      <c r="B3" s="84"/>
      <c r="C3" s="84"/>
      <c r="D3" s="29" t="s">
        <v>17</v>
      </c>
      <c r="E3" s="31" t="s">
        <v>18</v>
      </c>
      <c r="F3" s="31" t="s">
        <v>20</v>
      </c>
      <c r="G3" s="29" t="s">
        <v>21</v>
      </c>
      <c r="H3" s="29" t="s">
        <v>22</v>
      </c>
      <c r="I3" s="31" t="s">
        <v>23</v>
      </c>
      <c r="J3" s="31" t="s">
        <v>24</v>
      </c>
      <c r="K3" s="92"/>
    </row>
    <row r="4" spans="1:11">
      <c r="A4" s="33"/>
      <c r="B4" s="33"/>
      <c r="C4" s="33"/>
      <c r="D4" s="28"/>
      <c r="E4" s="32">
        <v>100</v>
      </c>
      <c r="F4" s="32">
        <v>50</v>
      </c>
      <c r="G4" s="28"/>
      <c r="H4" s="28"/>
      <c r="I4" s="32">
        <v>100</v>
      </c>
      <c r="J4" s="32">
        <f>I4*0.5</f>
        <v>50</v>
      </c>
      <c r="K4" s="32">
        <f>F4+J4</f>
        <v>100</v>
      </c>
    </row>
    <row r="5" spans="1:11">
      <c r="A5" s="33">
        <v>9</v>
      </c>
      <c r="B5" s="33" t="s">
        <v>125</v>
      </c>
      <c r="C5" s="33" t="s">
        <v>146</v>
      </c>
      <c r="D5" s="12">
        <v>7</v>
      </c>
      <c r="E5" s="33">
        <f t="shared" ref="E5" si="0">IF(D5&lt;=4,D5*20,100)</f>
        <v>100</v>
      </c>
      <c r="F5" s="33">
        <v>50</v>
      </c>
      <c r="G5" s="12">
        <v>153</v>
      </c>
      <c r="H5" s="12">
        <v>156</v>
      </c>
      <c r="I5" s="37">
        <f t="shared" ref="I5" si="1">G5/H5*100</f>
        <v>98.076923076923066</v>
      </c>
      <c r="J5" s="37">
        <f t="shared" ref="J5" si="2">I5*0.5</f>
        <v>49.038461538461533</v>
      </c>
      <c r="K5" s="37">
        <f t="shared" ref="K5" si="3">F5+J5</f>
        <v>99.038461538461533</v>
      </c>
    </row>
  </sheetData>
  <mergeCells count="7">
    <mergeCell ref="A1:A3"/>
    <mergeCell ref="B1:B3"/>
    <mergeCell ref="C1:C3"/>
    <mergeCell ref="D1:K1"/>
    <mergeCell ref="D2:F2"/>
    <mergeCell ref="G2:J2"/>
    <mergeCell ref="K2:K3"/>
  </mergeCells>
  <pageMargins left="0.25" right="0.25" top="0.75" bottom="0.75" header="0.3" footer="0.3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5">
    <pageSetUpPr fitToPage="1"/>
  </sheetPr>
  <dimension ref="A1:T4"/>
  <sheetViews>
    <sheetView workbookViewId="0">
      <pane xSplit="3" ySplit="2" topLeftCell="E3" activePane="bottomRight" state="frozen"/>
      <selection pane="topRight" activeCell="D1" sqref="D1"/>
      <selection pane="bottomLeft" activeCell="A3" sqref="A3"/>
      <selection pane="bottomRight" activeCell="C3" sqref="C3"/>
    </sheetView>
  </sheetViews>
  <sheetFormatPr defaultRowHeight="15"/>
  <cols>
    <col min="1" max="1" width="4.28515625" customWidth="1"/>
    <col min="2" max="2" width="16.7109375" customWidth="1"/>
    <col min="3" max="3" width="46.28515625" customWidth="1"/>
    <col min="4" max="4" width="5.85546875" customWidth="1"/>
    <col min="5" max="5" width="6.5703125" customWidth="1"/>
    <col min="6" max="6" width="8" customWidth="1"/>
    <col min="7" max="7" width="3.7109375" customWidth="1"/>
    <col min="8" max="8" width="7.85546875" customWidth="1"/>
    <col min="9" max="9" width="4.140625" customWidth="1"/>
    <col min="11" max="11" width="9.85546875" customWidth="1"/>
    <col min="12" max="12" width="10" customWidth="1"/>
    <col min="13" max="13" width="9.140625" style="41"/>
    <col min="14" max="14" width="10.140625" style="41" customWidth="1"/>
    <col min="15" max="15" width="9.140625" style="41"/>
    <col min="16" max="16" width="3.28515625" customWidth="1"/>
    <col min="17" max="17" width="5.42578125" customWidth="1"/>
    <col min="18" max="18" width="4.42578125" customWidth="1"/>
  </cols>
  <sheetData>
    <row r="1" spans="1:20" ht="48.75" customHeight="1">
      <c r="A1" s="83" t="s">
        <v>139</v>
      </c>
      <c r="B1" s="83" t="s">
        <v>80</v>
      </c>
      <c r="C1" s="83" t="s">
        <v>71</v>
      </c>
      <c r="D1" s="82" t="s">
        <v>33</v>
      </c>
      <c r="E1" s="82"/>
      <c r="F1" s="82"/>
      <c r="G1" s="82"/>
      <c r="H1" s="82"/>
      <c r="I1" s="82"/>
      <c r="J1" s="82" t="s">
        <v>34</v>
      </c>
      <c r="K1" s="82"/>
      <c r="L1" s="82"/>
      <c r="M1" s="82"/>
      <c r="N1" s="82"/>
      <c r="O1" s="82"/>
      <c r="P1" s="82"/>
      <c r="Q1" s="93" t="s">
        <v>140</v>
      </c>
      <c r="R1" s="94" t="s">
        <v>142</v>
      </c>
      <c r="S1" s="1"/>
      <c r="T1" s="1"/>
    </row>
    <row r="2" spans="1:20" ht="179.25" customHeight="1">
      <c r="A2" s="83"/>
      <c r="B2" s="83"/>
      <c r="C2" s="83"/>
      <c r="D2" s="44" t="s">
        <v>39</v>
      </c>
      <c r="E2" s="44" t="s">
        <v>38</v>
      </c>
      <c r="F2" s="44" t="s">
        <v>37</v>
      </c>
      <c r="G2" s="44" t="s">
        <v>36</v>
      </c>
      <c r="H2" s="44" t="s">
        <v>35</v>
      </c>
      <c r="I2" s="44" t="s">
        <v>145</v>
      </c>
      <c r="J2" s="44" t="s">
        <v>40</v>
      </c>
      <c r="K2" s="44" t="s">
        <v>41</v>
      </c>
      <c r="L2" s="44" t="s">
        <v>42</v>
      </c>
      <c r="M2" s="45" t="s">
        <v>43</v>
      </c>
      <c r="N2" s="45" t="s">
        <v>44</v>
      </c>
      <c r="O2" s="45" t="s">
        <v>45</v>
      </c>
      <c r="P2" s="44" t="s">
        <v>145</v>
      </c>
      <c r="Q2" s="93"/>
      <c r="R2" s="94"/>
      <c r="S2" s="1"/>
      <c r="T2" s="1"/>
    </row>
    <row r="3" spans="1:20">
      <c r="A3" s="33">
        <v>9</v>
      </c>
      <c r="B3" s="33" t="s">
        <v>125</v>
      </c>
      <c r="C3" s="33" t="s">
        <v>146</v>
      </c>
      <c r="D3" s="33">
        <v>1</v>
      </c>
      <c r="E3" s="33">
        <v>1</v>
      </c>
      <c r="F3" s="33">
        <v>1</v>
      </c>
      <c r="G3" s="33">
        <v>0</v>
      </c>
      <c r="H3" s="33">
        <v>1</v>
      </c>
      <c r="I3" s="33">
        <f t="shared" ref="I3" si="0">SUM(D3:H3)</f>
        <v>4</v>
      </c>
      <c r="J3" s="33">
        <v>0</v>
      </c>
      <c r="K3" s="33">
        <v>0</v>
      </c>
      <c r="L3" s="33">
        <v>0</v>
      </c>
      <c r="M3" s="15">
        <v>1</v>
      </c>
      <c r="N3" s="15">
        <v>1</v>
      </c>
      <c r="O3" s="15">
        <v>0</v>
      </c>
      <c r="P3" s="33">
        <f t="shared" ref="P3" si="1">SUM(J3:O3)</f>
        <v>2</v>
      </c>
      <c r="Q3" s="33">
        <f t="shared" ref="Q3" si="2">M3+N3+O3</f>
        <v>2</v>
      </c>
      <c r="R3" s="33">
        <f t="shared" ref="R3" si="3">Q3*30</f>
        <v>60</v>
      </c>
    </row>
    <row r="4" spans="1:20">
      <c r="M4" s="42"/>
      <c r="N4" s="42"/>
      <c r="O4" s="42"/>
    </row>
  </sheetData>
  <mergeCells count="7">
    <mergeCell ref="J1:P1"/>
    <mergeCell ref="Q1:Q2"/>
    <mergeCell ref="R1:R2"/>
    <mergeCell ref="A1:A2"/>
    <mergeCell ref="B1:B2"/>
    <mergeCell ref="C1:C2"/>
    <mergeCell ref="D1:I1"/>
  </mergeCells>
  <pageMargins left="0.25" right="0.25" top="0.75" bottom="0.75" header="0.3" footer="0.3"/>
  <pageSetup paperSize="9" scale="6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6">
    <pageSetUpPr fitToPage="1"/>
  </sheetPr>
  <dimension ref="A1:O5"/>
  <sheetViews>
    <sheetView workbookViewId="0">
      <selection activeCell="C10" sqref="C10"/>
    </sheetView>
  </sheetViews>
  <sheetFormatPr defaultRowHeight="15"/>
  <cols>
    <col min="1" max="1" width="3.140625" customWidth="1"/>
    <col min="2" max="2" width="17.42578125" customWidth="1"/>
    <col min="3" max="3" width="46.85546875" customWidth="1"/>
    <col min="4" max="4" width="9.140625" style="3"/>
    <col min="7" max="7" width="9.140625" style="3"/>
    <col min="10" max="11" width="9.140625" style="3"/>
  </cols>
  <sheetData>
    <row r="1" spans="1:15" ht="15" customHeight="1">
      <c r="A1" s="84" t="s">
        <v>139</v>
      </c>
      <c r="B1" s="72" t="s">
        <v>80</v>
      </c>
      <c r="C1" s="69" t="s">
        <v>71</v>
      </c>
      <c r="D1" s="95" t="s">
        <v>46</v>
      </c>
      <c r="E1" s="95"/>
      <c r="F1" s="95"/>
      <c r="G1" s="95" t="s">
        <v>47</v>
      </c>
      <c r="H1" s="95"/>
      <c r="I1" s="95"/>
      <c r="J1" s="95" t="s">
        <v>48</v>
      </c>
      <c r="K1" s="95"/>
      <c r="L1" s="95"/>
      <c r="M1" s="33"/>
      <c r="N1" s="33"/>
    </row>
    <row r="2" spans="1:15" ht="202.5">
      <c r="A2" s="84"/>
      <c r="B2" s="74"/>
      <c r="C2" s="71"/>
      <c r="D2" s="29" t="s">
        <v>49</v>
      </c>
      <c r="E2" s="30" t="s">
        <v>50</v>
      </c>
      <c r="F2" s="30" t="s">
        <v>51</v>
      </c>
      <c r="G2" s="29" t="s">
        <v>52</v>
      </c>
      <c r="H2" s="30" t="s">
        <v>53</v>
      </c>
      <c r="I2" s="30" t="s">
        <v>54</v>
      </c>
      <c r="J2" s="29" t="s">
        <v>55</v>
      </c>
      <c r="K2" s="29" t="s">
        <v>56</v>
      </c>
      <c r="L2" s="31" t="s">
        <v>57</v>
      </c>
      <c r="M2" s="31" t="s">
        <v>58</v>
      </c>
      <c r="N2" s="40" t="s">
        <v>16</v>
      </c>
    </row>
    <row r="3" spans="1:15">
      <c r="A3" s="33"/>
      <c r="B3" s="33"/>
      <c r="C3" s="43"/>
      <c r="D3" s="28"/>
      <c r="E3" s="32">
        <v>100</v>
      </c>
      <c r="F3" s="32">
        <f>E3*0.3</f>
        <v>30</v>
      </c>
      <c r="G3" s="28"/>
      <c r="H3" s="32">
        <v>100</v>
      </c>
      <c r="I3" s="32">
        <f>H3*0.4</f>
        <v>40</v>
      </c>
      <c r="J3" s="28"/>
      <c r="K3" s="28"/>
      <c r="L3" s="32">
        <v>100</v>
      </c>
      <c r="M3" s="32">
        <f>L3*0.3</f>
        <v>30</v>
      </c>
      <c r="N3" s="32">
        <f>F3+I3+M3</f>
        <v>100</v>
      </c>
    </row>
    <row r="4" spans="1:15" ht="30">
      <c r="A4" s="33">
        <v>9</v>
      </c>
      <c r="B4" s="33" t="s">
        <v>125</v>
      </c>
      <c r="C4" s="43" t="s">
        <v>146</v>
      </c>
      <c r="D4" s="12">
        <v>4</v>
      </c>
      <c r="E4" s="37">
        <f t="shared" ref="E4" si="0">IF(D4&lt;=4,D4*20,100)</f>
        <v>80</v>
      </c>
      <c r="F4" s="37">
        <f t="shared" ref="F4" si="1">E4*0.3</f>
        <v>24</v>
      </c>
      <c r="G4" s="12">
        <v>2</v>
      </c>
      <c r="H4" s="39">
        <v>40</v>
      </c>
      <c r="I4" s="36">
        <f t="shared" ref="I4" si="2">H4*0.4</f>
        <v>16</v>
      </c>
      <c r="J4" s="12">
        <v>4</v>
      </c>
      <c r="K4" s="12">
        <v>4</v>
      </c>
      <c r="L4" s="37">
        <f t="shared" ref="L4" si="3">J4/K4*100</f>
        <v>100</v>
      </c>
      <c r="M4" s="37">
        <f t="shared" ref="M4" si="4">L4*0.3</f>
        <v>30</v>
      </c>
      <c r="N4" s="36">
        <f t="shared" ref="N4" si="5">F4+I4+M4</f>
        <v>70</v>
      </c>
      <c r="O4" s="47">
        <f t="shared" ref="O4" si="6">J4-K4</f>
        <v>0</v>
      </c>
    </row>
    <row r="5" spans="1:15">
      <c r="O5" s="48">
        <f>COUNTIF(O4:O4, "&lt;"&amp;0)</f>
        <v>0</v>
      </c>
    </row>
  </sheetData>
  <mergeCells count="6">
    <mergeCell ref="D1:F1"/>
    <mergeCell ref="G1:I1"/>
    <mergeCell ref="J1:L1"/>
    <mergeCell ref="A1:A2"/>
    <mergeCell ref="B1:B2"/>
    <mergeCell ref="C1:C2"/>
  </mergeCells>
  <pageMargins left="0.25" right="0.25" top="0.75" bottom="0.75" header="0.3" footer="0.3"/>
  <pageSetup paperSize="9" scale="7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7"/>
  <dimension ref="A1:P4"/>
  <sheetViews>
    <sheetView zoomScale="80" zoomScaleNormal="80" workbookViewId="0">
      <selection activeCell="E9" sqref="E9"/>
    </sheetView>
  </sheetViews>
  <sheetFormatPr defaultRowHeight="15"/>
  <cols>
    <col min="1" max="1" width="10.42578125" customWidth="1"/>
    <col min="2" max="2" width="19.5703125" customWidth="1"/>
    <col min="3" max="3" width="47.28515625" customWidth="1"/>
    <col min="4" max="4" width="18.7109375" style="3" customWidth="1"/>
    <col min="5" max="5" width="8.7109375" style="3" bestFit="1" customWidth="1"/>
    <col min="6" max="6" width="7.85546875" bestFit="1" customWidth="1"/>
    <col min="7" max="7" width="6.42578125" bestFit="1" customWidth="1"/>
    <col min="8" max="8" width="12.42578125" style="3" customWidth="1"/>
    <col min="9" max="9" width="8.42578125" style="3" customWidth="1"/>
    <col min="10" max="10" width="7.85546875" bestFit="1" customWidth="1"/>
    <col min="11" max="11" width="9.28515625" bestFit="1" customWidth="1"/>
    <col min="12" max="12" width="13.140625" style="3" bestFit="1" customWidth="1"/>
    <col min="13" max="13" width="9.28515625" style="3" bestFit="1" customWidth="1"/>
    <col min="14" max="16" width="9.28515625" bestFit="1" customWidth="1"/>
  </cols>
  <sheetData>
    <row r="1" spans="1:16" s="2" customFormat="1" ht="87" customHeight="1">
      <c r="A1" s="97" t="s">
        <v>139</v>
      </c>
      <c r="B1" s="97" t="s">
        <v>80</v>
      </c>
      <c r="C1" s="83" t="s">
        <v>71</v>
      </c>
      <c r="D1" s="96" t="s">
        <v>66</v>
      </c>
      <c r="E1" s="96"/>
      <c r="F1" s="96"/>
      <c r="G1" s="96"/>
      <c r="H1" s="96" t="s">
        <v>63</v>
      </c>
      <c r="I1" s="96"/>
      <c r="J1" s="96"/>
      <c r="K1" s="96"/>
      <c r="L1" s="96" t="s">
        <v>67</v>
      </c>
      <c r="M1" s="96"/>
      <c r="N1" s="96"/>
      <c r="O1" s="96"/>
      <c r="P1" s="94" t="s">
        <v>16</v>
      </c>
    </row>
    <row r="2" spans="1:16" s="2" customFormat="1" ht="183.75" customHeight="1">
      <c r="A2" s="97"/>
      <c r="B2" s="97"/>
      <c r="C2" s="83"/>
      <c r="D2" s="29" t="s">
        <v>59</v>
      </c>
      <c r="E2" s="29" t="s">
        <v>9</v>
      </c>
      <c r="F2" s="30" t="s">
        <v>61</v>
      </c>
      <c r="G2" s="30" t="s">
        <v>62</v>
      </c>
      <c r="H2" s="38" t="s">
        <v>60</v>
      </c>
      <c r="I2" s="29" t="s">
        <v>9</v>
      </c>
      <c r="J2" s="30" t="s">
        <v>64</v>
      </c>
      <c r="K2" s="30" t="s">
        <v>65</v>
      </c>
      <c r="L2" s="38" t="s">
        <v>68</v>
      </c>
      <c r="M2" s="29" t="s">
        <v>9</v>
      </c>
      <c r="N2" s="31" t="s">
        <v>69</v>
      </c>
      <c r="O2" s="31" t="s">
        <v>70</v>
      </c>
      <c r="P2" s="94"/>
    </row>
    <row r="3" spans="1:16">
      <c r="A3" s="97"/>
      <c r="B3" s="97"/>
      <c r="C3" s="83"/>
      <c r="D3" s="12"/>
      <c r="E3" s="12"/>
      <c r="F3" s="33">
        <v>100</v>
      </c>
      <c r="G3" s="33">
        <f>F3*0.4</f>
        <v>40</v>
      </c>
      <c r="H3" s="12"/>
      <c r="I3" s="12"/>
      <c r="J3" s="33">
        <v>100</v>
      </c>
      <c r="K3" s="33">
        <f>J3*0.4</f>
        <v>40</v>
      </c>
      <c r="L3" s="12"/>
      <c r="M3" s="12"/>
      <c r="N3" s="33">
        <v>100</v>
      </c>
      <c r="O3" s="33">
        <f>N3*0.2</f>
        <v>20</v>
      </c>
      <c r="P3" s="33">
        <f>G3+K3+O3</f>
        <v>100</v>
      </c>
    </row>
    <row r="4" spans="1:16">
      <c r="A4" s="33">
        <v>9</v>
      </c>
      <c r="B4" s="33" t="s">
        <v>125</v>
      </c>
      <c r="C4" s="43" t="s">
        <v>146</v>
      </c>
      <c r="D4" s="12">
        <v>155</v>
      </c>
      <c r="E4" s="12">
        <v>156</v>
      </c>
      <c r="F4" s="36">
        <v>99.1</v>
      </c>
      <c r="G4" s="36">
        <f t="shared" ref="G4" si="0">F4*0.4</f>
        <v>39.64</v>
      </c>
      <c r="H4" s="12">
        <v>155</v>
      </c>
      <c r="I4" s="12">
        <v>156</v>
      </c>
      <c r="J4" s="36">
        <v>99.1</v>
      </c>
      <c r="K4" s="36">
        <f t="shared" ref="K4" si="1">J4*0.4</f>
        <v>39.64</v>
      </c>
      <c r="L4" s="12">
        <v>155</v>
      </c>
      <c r="M4" s="12">
        <v>156</v>
      </c>
      <c r="N4" s="36">
        <v>99.1</v>
      </c>
      <c r="O4" s="36">
        <f t="shared" ref="O4" si="2">N4*0.2</f>
        <v>19.82</v>
      </c>
      <c r="P4" s="36">
        <f t="shared" ref="P4" si="3">G4+K4+O4</f>
        <v>99.1</v>
      </c>
    </row>
  </sheetData>
  <mergeCells count="7">
    <mergeCell ref="H1:K1"/>
    <mergeCell ref="L1:O1"/>
    <mergeCell ref="P1:P2"/>
    <mergeCell ref="C1:C3"/>
    <mergeCell ref="A1:A3"/>
    <mergeCell ref="B1:B3"/>
    <mergeCell ref="D1:G1"/>
  </mergeCells>
  <pageMargins left="0.23622047244094491" right="0.23622047244094491" top="0.74803149606299213" bottom="0.74803149606299213" header="0.31496062992125984" footer="0.31496062992125984"/>
  <pageSetup paperSize="9" scale="6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8">
    <pageSetUpPr fitToPage="1"/>
  </sheetPr>
  <dimension ref="A1:P4"/>
  <sheetViews>
    <sheetView topLeftCell="C1" zoomScaleNormal="100" workbookViewId="0">
      <selection activeCell="C8" sqref="C8"/>
    </sheetView>
  </sheetViews>
  <sheetFormatPr defaultColWidth="23" defaultRowHeight="33" customHeight="1"/>
  <cols>
    <col min="1" max="1" width="7.85546875" customWidth="1"/>
    <col min="2" max="2" width="19.85546875" customWidth="1"/>
    <col min="3" max="3" width="57.7109375" customWidth="1"/>
    <col min="4" max="5" width="8.5703125" style="3" bestFit="1" customWidth="1"/>
    <col min="6" max="6" width="6.28515625" customWidth="1"/>
    <col min="7" max="7" width="5" bestFit="1" customWidth="1"/>
    <col min="8" max="9" width="8.5703125" style="3" bestFit="1" customWidth="1"/>
    <col min="10" max="10" width="6" bestFit="1" customWidth="1"/>
    <col min="11" max="11" width="5" bestFit="1" customWidth="1"/>
    <col min="12" max="12" width="10" style="3" customWidth="1"/>
    <col min="13" max="13" width="8.5703125" style="3" bestFit="1" customWidth="1"/>
    <col min="14" max="14" width="6" bestFit="1" customWidth="1"/>
    <col min="15" max="15" width="5.7109375" bestFit="1" customWidth="1"/>
    <col min="16" max="16" width="6" bestFit="1" customWidth="1"/>
  </cols>
  <sheetData>
    <row r="1" spans="1:16" ht="85.5" customHeight="1">
      <c r="A1" s="97" t="s">
        <v>139</v>
      </c>
      <c r="B1" s="97" t="s">
        <v>80</v>
      </c>
      <c r="C1" s="83" t="s">
        <v>71</v>
      </c>
      <c r="D1" s="96" t="s">
        <v>72</v>
      </c>
      <c r="E1" s="96"/>
      <c r="F1" s="96"/>
      <c r="G1" s="96"/>
      <c r="H1" s="96" t="s">
        <v>74</v>
      </c>
      <c r="I1" s="96"/>
      <c r="J1" s="96"/>
      <c r="K1" s="96"/>
      <c r="L1" s="96" t="s">
        <v>76</v>
      </c>
      <c r="M1" s="96"/>
      <c r="N1" s="96"/>
      <c r="O1" s="96"/>
      <c r="P1" s="94" t="s">
        <v>16</v>
      </c>
    </row>
    <row r="2" spans="1:16" ht="204.75" customHeight="1">
      <c r="A2" s="97"/>
      <c r="B2" s="97"/>
      <c r="C2" s="83"/>
      <c r="D2" s="29" t="s">
        <v>78</v>
      </c>
      <c r="E2" s="29" t="s">
        <v>9</v>
      </c>
      <c r="F2" s="30" t="s">
        <v>73</v>
      </c>
      <c r="G2" s="30" t="s">
        <v>134</v>
      </c>
      <c r="H2" s="29" t="s">
        <v>75</v>
      </c>
      <c r="I2" s="29" t="s">
        <v>9</v>
      </c>
      <c r="J2" s="30" t="s">
        <v>135</v>
      </c>
      <c r="K2" s="30" t="s">
        <v>136</v>
      </c>
      <c r="L2" s="29" t="s">
        <v>77</v>
      </c>
      <c r="M2" s="29" t="s">
        <v>9</v>
      </c>
      <c r="N2" s="31" t="s">
        <v>137</v>
      </c>
      <c r="O2" s="31" t="s">
        <v>138</v>
      </c>
      <c r="P2" s="94"/>
    </row>
    <row r="3" spans="1:16" ht="33" customHeight="1">
      <c r="A3" s="97"/>
      <c r="B3" s="97"/>
      <c r="C3" s="83"/>
      <c r="D3" s="28"/>
      <c r="E3" s="28"/>
      <c r="F3" s="32">
        <v>100</v>
      </c>
      <c r="G3" s="32">
        <f>F3*0.3</f>
        <v>30</v>
      </c>
      <c r="H3" s="28"/>
      <c r="I3" s="28"/>
      <c r="J3" s="32">
        <v>100</v>
      </c>
      <c r="K3" s="32">
        <f>J3*0.2</f>
        <v>20</v>
      </c>
      <c r="L3" s="28"/>
      <c r="M3" s="28"/>
      <c r="N3" s="32">
        <v>100</v>
      </c>
      <c r="O3" s="32">
        <f>N3*0.5</f>
        <v>50</v>
      </c>
      <c r="P3" s="32">
        <f>G3+K3+O3</f>
        <v>100</v>
      </c>
    </row>
    <row r="4" spans="1:16" ht="15">
      <c r="A4" s="33">
        <v>9</v>
      </c>
      <c r="B4" s="33" t="s">
        <v>125</v>
      </c>
      <c r="C4" s="43" t="s">
        <v>146</v>
      </c>
      <c r="D4" s="34">
        <v>154</v>
      </c>
      <c r="E4" s="34">
        <v>156</v>
      </c>
      <c r="F4" s="35">
        <v>98.9</v>
      </c>
      <c r="G4" s="35">
        <f t="shared" ref="G4" si="0">F4*0.3</f>
        <v>29.67</v>
      </c>
      <c r="H4" s="34">
        <v>154</v>
      </c>
      <c r="I4" s="34">
        <v>156</v>
      </c>
      <c r="J4" s="35">
        <v>98.9</v>
      </c>
      <c r="K4" s="35">
        <f t="shared" ref="K4" si="1">J4*0.2</f>
        <v>19.78</v>
      </c>
      <c r="L4" s="34">
        <v>154</v>
      </c>
      <c r="M4" s="34">
        <v>156</v>
      </c>
      <c r="N4" s="35">
        <v>98.9</v>
      </c>
      <c r="O4" s="35">
        <f t="shared" ref="O4" si="2">N4*0.5</f>
        <v>49.45</v>
      </c>
      <c r="P4" s="35">
        <f t="shared" ref="P4" si="3">G4+K4+O4</f>
        <v>98.9</v>
      </c>
    </row>
  </sheetData>
  <mergeCells count="7">
    <mergeCell ref="L1:O1"/>
    <mergeCell ref="P1:P2"/>
    <mergeCell ref="A1:A3"/>
    <mergeCell ref="B1:B3"/>
    <mergeCell ref="C1:C3"/>
    <mergeCell ref="D1:G1"/>
    <mergeCell ref="H1:K1"/>
  </mergeCells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9"/>
  <dimension ref="A1:W97"/>
  <sheetViews>
    <sheetView tabSelected="1" zoomScaleNormal="100" workbookViewId="0">
      <selection activeCell="D1" sqref="D1:D3"/>
    </sheetView>
  </sheetViews>
  <sheetFormatPr defaultRowHeight="15"/>
  <cols>
    <col min="1" max="1" width="4.5703125" style="3" customWidth="1"/>
    <col min="2" max="2" width="21.5703125" style="3" customWidth="1"/>
    <col min="3" max="3" width="52.85546875" style="3" customWidth="1"/>
    <col min="4" max="4" width="10.42578125" style="3" customWidth="1"/>
    <col min="5" max="5" width="6.140625" style="4" customWidth="1"/>
    <col min="6" max="6" width="5.28515625" style="5" customWidth="1"/>
    <col min="7" max="7" width="5.140625" style="5" customWidth="1"/>
    <col min="8" max="8" width="5.42578125" style="5" customWidth="1"/>
    <col min="9" max="9" width="6.42578125" style="5" customWidth="1"/>
    <col min="10" max="11" width="5.85546875" style="3" customWidth="1"/>
    <col min="12" max="13" width="5.5703125" style="3" customWidth="1"/>
    <col min="14" max="14" width="6.140625" style="4" customWidth="1"/>
    <col min="15" max="15" width="5.5703125" style="4" customWidth="1"/>
    <col min="16" max="16" width="6" style="3" customWidth="1"/>
    <col min="17" max="17" width="5.85546875" style="3" customWidth="1"/>
    <col min="18" max="19" width="5.5703125" style="3" customWidth="1"/>
    <col min="20" max="21" width="5.7109375" style="3" customWidth="1"/>
    <col min="22" max="22" width="4.85546875" style="3" customWidth="1"/>
    <col min="23" max="23" width="5.85546875" style="3" customWidth="1"/>
    <col min="24" max="16384" width="9.140625" style="3"/>
  </cols>
  <sheetData>
    <row r="1" spans="1:23" ht="64.5" customHeight="1">
      <c r="A1" s="100" t="s">
        <v>79</v>
      </c>
      <c r="B1" s="100" t="s">
        <v>80</v>
      </c>
      <c r="C1" s="100" t="s">
        <v>71</v>
      </c>
      <c r="D1" s="100" t="s">
        <v>81</v>
      </c>
      <c r="E1" s="99" t="s">
        <v>94</v>
      </c>
      <c r="F1" s="99"/>
      <c r="G1" s="99"/>
      <c r="H1" s="99"/>
      <c r="I1" s="99" t="s">
        <v>82</v>
      </c>
      <c r="J1" s="99"/>
      <c r="K1" s="99"/>
      <c r="L1" s="99" t="s">
        <v>83</v>
      </c>
      <c r="M1" s="99"/>
      <c r="N1" s="99"/>
      <c r="O1" s="99"/>
      <c r="P1" s="99" t="s">
        <v>84</v>
      </c>
      <c r="Q1" s="99"/>
      <c r="R1" s="99"/>
      <c r="S1" s="99"/>
      <c r="T1" s="99" t="s">
        <v>85</v>
      </c>
      <c r="U1" s="99"/>
      <c r="V1" s="99"/>
      <c r="W1" s="99"/>
    </row>
    <row r="2" spans="1:23">
      <c r="A2" s="100"/>
      <c r="B2" s="100"/>
      <c r="C2" s="100"/>
      <c r="D2" s="100"/>
      <c r="E2" s="8" t="s">
        <v>91</v>
      </c>
      <c r="F2" s="8" t="s">
        <v>92</v>
      </c>
      <c r="G2" s="8" t="s">
        <v>93</v>
      </c>
      <c r="H2" s="19" t="s">
        <v>86</v>
      </c>
      <c r="I2" s="8" t="s">
        <v>95</v>
      </c>
      <c r="J2" s="8" t="s">
        <v>96</v>
      </c>
      <c r="K2" s="19" t="s">
        <v>87</v>
      </c>
      <c r="L2" s="8" t="s">
        <v>97</v>
      </c>
      <c r="M2" s="8" t="s">
        <v>98</v>
      </c>
      <c r="N2" s="9" t="s">
        <v>99</v>
      </c>
      <c r="O2" s="20" t="s">
        <v>88</v>
      </c>
      <c r="P2" s="8" t="s">
        <v>100</v>
      </c>
      <c r="Q2" s="8" t="s">
        <v>101</v>
      </c>
      <c r="R2" s="8" t="s">
        <v>102</v>
      </c>
      <c r="S2" s="19" t="s">
        <v>89</v>
      </c>
      <c r="T2" s="8" t="s">
        <v>103</v>
      </c>
      <c r="U2" s="8" t="s">
        <v>104</v>
      </c>
      <c r="V2" s="8" t="s">
        <v>105</v>
      </c>
      <c r="W2" s="19" t="s">
        <v>90</v>
      </c>
    </row>
    <row r="3" spans="1:23">
      <c r="A3" s="100"/>
      <c r="B3" s="100"/>
      <c r="C3" s="100"/>
      <c r="D3" s="100"/>
      <c r="E3" s="10">
        <v>30</v>
      </c>
      <c r="F3" s="11">
        <v>30</v>
      </c>
      <c r="G3" s="11">
        <v>40</v>
      </c>
      <c r="H3" s="11">
        <v>100</v>
      </c>
      <c r="I3" s="10">
        <v>50</v>
      </c>
      <c r="J3" s="11">
        <v>50</v>
      </c>
      <c r="K3" s="11">
        <v>100</v>
      </c>
      <c r="L3" s="10">
        <v>30</v>
      </c>
      <c r="M3" s="11">
        <v>40</v>
      </c>
      <c r="N3" s="9">
        <v>30</v>
      </c>
      <c r="O3" s="9">
        <v>100</v>
      </c>
      <c r="P3" s="10">
        <v>40</v>
      </c>
      <c r="Q3" s="11">
        <v>40</v>
      </c>
      <c r="R3" s="11">
        <v>20</v>
      </c>
      <c r="S3" s="11">
        <v>100</v>
      </c>
      <c r="T3" s="10">
        <v>30</v>
      </c>
      <c r="U3" s="11">
        <v>20</v>
      </c>
      <c r="V3" s="11">
        <v>50</v>
      </c>
      <c r="W3" s="11">
        <v>100</v>
      </c>
    </row>
    <row r="4" spans="1:23" ht="14.25" customHeight="1">
      <c r="A4" s="12">
        <v>1</v>
      </c>
      <c r="B4" s="12" t="s">
        <v>118</v>
      </c>
      <c r="C4" s="51" t="s">
        <v>150</v>
      </c>
      <c r="D4" s="13" t="e">
        <f>AVERAGE(H4,K4,O4,S4,W4)</f>
        <v>#REF!</v>
      </c>
      <c r="E4" s="13" t="e">
        <f>'1ОиДинфоб'!#REF!</f>
        <v>#REF!</v>
      </c>
      <c r="F4" s="14" t="e">
        <f>'1ОиДинфоб'!#REF!</f>
        <v>#REF!</v>
      </c>
      <c r="G4" s="14" t="e">
        <f>'1ОиДинфоб'!#REF!</f>
        <v>#REF!</v>
      </c>
      <c r="H4" s="13" t="e">
        <f t="shared" ref="H4:H17" si="0">E4+F4+G4</f>
        <v>#REF!</v>
      </c>
      <c r="I4" s="14" t="e">
        <f>'2КомУслОц'!#REF!</f>
        <v>#REF!</v>
      </c>
      <c r="J4" s="13" t="e">
        <f>'2КомУслОц'!#REF!</f>
        <v>#REF!</v>
      </c>
      <c r="K4" s="13" t="e">
        <f t="shared" ref="K4:K17" si="1">I4+J4</f>
        <v>#REF!</v>
      </c>
      <c r="L4" s="12" t="e">
        <f>'3УслДостИнвОц'!#REF!</f>
        <v>#REF!</v>
      </c>
      <c r="M4" s="12" t="e">
        <f>'3УслДостИнвОц'!#REF!</f>
        <v>#REF!</v>
      </c>
      <c r="N4" s="14" t="e">
        <f>'3УслДостИнвОц'!#REF!</f>
        <v>#REF!</v>
      </c>
      <c r="O4" s="14" t="e">
        <f t="shared" ref="O4:O17" si="2">L4+M4+N4</f>
        <v>#REF!</v>
      </c>
      <c r="P4" s="14" t="e">
        <f>'4ДобрВежл'!#REF!</f>
        <v>#REF!</v>
      </c>
      <c r="Q4" s="14" t="e">
        <f>'4ДобрВежл'!#REF!</f>
        <v>#REF!</v>
      </c>
      <c r="R4" s="14" t="e">
        <f>'4ДобрВежл'!#REF!</f>
        <v>#REF!</v>
      </c>
      <c r="S4" s="14" t="e">
        <f t="shared" ref="S4:S17" si="3">SUM(P4:R4)</f>
        <v>#REF!</v>
      </c>
      <c r="T4" s="14" t="e">
        <f>'5УдовлУсл'!#REF!</f>
        <v>#REF!</v>
      </c>
      <c r="U4" s="13" t="e">
        <f>'5УдовлУсл'!#REF!</f>
        <v>#REF!</v>
      </c>
      <c r="V4" s="13" t="e">
        <f>'5УдовлУсл'!#REF!</f>
        <v>#REF!</v>
      </c>
      <c r="W4" s="13" t="e">
        <f t="shared" ref="W4:W17" si="4">SUM(T4:V4)</f>
        <v>#REF!</v>
      </c>
    </row>
    <row r="5" spans="1:23" s="7" customFormat="1">
      <c r="A5" s="15">
        <v>2</v>
      </c>
      <c r="B5" s="15" t="s">
        <v>125</v>
      </c>
      <c r="C5" s="15" t="s">
        <v>113</v>
      </c>
      <c r="D5" s="16">
        <f>AVERAGE(H5,K5,O5,S5,W5)</f>
        <v>91.351704444921296</v>
      </c>
      <c r="E5" s="16">
        <f>'1ОиДинфоб'!G5</f>
        <v>20</v>
      </c>
      <c r="F5" s="17">
        <f>'1ОиДинфоб'!J5</f>
        <v>30</v>
      </c>
      <c r="G5" s="17">
        <f>'1ОиДинфоб'!P5</f>
        <v>39.720060686144961</v>
      </c>
      <c r="H5" s="16">
        <f t="shared" si="0"/>
        <v>89.720060686144961</v>
      </c>
      <c r="I5" s="17">
        <f>'2КомУслОц'!F5</f>
        <v>50</v>
      </c>
      <c r="J5" s="17">
        <f>'2КомУслОц'!J5</f>
        <v>49.038461538461533</v>
      </c>
      <c r="K5" s="17">
        <f t="shared" si="1"/>
        <v>99.038461538461533</v>
      </c>
      <c r="L5" s="15">
        <f>'3УслДостИнвОц'!F4</f>
        <v>24</v>
      </c>
      <c r="M5" s="18">
        <f>'3УслДостИнвОц'!I4</f>
        <v>16</v>
      </c>
      <c r="N5" s="17">
        <f>'3УслДостИнвОц'!M4</f>
        <v>30</v>
      </c>
      <c r="O5" s="16">
        <f t="shared" si="2"/>
        <v>70</v>
      </c>
      <c r="P5" s="16">
        <f>'4ДобрВежл'!G4</f>
        <v>39.64</v>
      </c>
      <c r="Q5" s="16">
        <f>'4ДобрВежл'!K4</f>
        <v>39.64</v>
      </c>
      <c r="R5" s="16">
        <f>'4ДобрВежл'!O4</f>
        <v>19.82</v>
      </c>
      <c r="S5" s="16">
        <f t="shared" si="3"/>
        <v>99.1</v>
      </c>
      <c r="T5" s="16">
        <f>'5УдовлУсл'!G4</f>
        <v>29.67</v>
      </c>
      <c r="U5" s="16">
        <f>'5УдовлУсл'!K4</f>
        <v>19.78</v>
      </c>
      <c r="V5" s="16">
        <f>'5УдовлУсл'!O4</f>
        <v>49.45</v>
      </c>
      <c r="W5" s="16">
        <f t="shared" si="4"/>
        <v>98.9</v>
      </c>
    </row>
    <row r="6" spans="1:23" s="7" customFormat="1" ht="30">
      <c r="A6" s="15">
        <v>3</v>
      </c>
      <c r="B6" s="15" t="s">
        <v>127</v>
      </c>
      <c r="C6" s="52" t="s">
        <v>151</v>
      </c>
      <c r="D6" s="16" t="e">
        <f t="shared" ref="D6:D17" si="5">AVERAGE(H6,K6,O6,S6,W6)</f>
        <v>#REF!</v>
      </c>
      <c r="E6" s="17" t="e">
        <f>'1ОиДинфоб'!#REF!</f>
        <v>#REF!</v>
      </c>
      <c r="F6" s="17" t="e">
        <f>'1ОиДинфоб'!#REF!</f>
        <v>#REF!</v>
      </c>
      <c r="G6" s="17" t="e">
        <f>'1ОиДинфоб'!#REF!</f>
        <v>#REF!</v>
      </c>
      <c r="H6" s="17" t="e">
        <f t="shared" si="0"/>
        <v>#REF!</v>
      </c>
      <c r="I6" s="17" t="e">
        <f>'2КомУслОц'!#REF!</f>
        <v>#REF!</v>
      </c>
      <c r="J6" s="17" t="e">
        <f>'2КомУслОц'!#REF!</f>
        <v>#REF!</v>
      </c>
      <c r="K6" s="17" t="e">
        <f t="shared" si="1"/>
        <v>#REF!</v>
      </c>
      <c r="L6" s="15" t="e">
        <f>'3УслДостИнвОц'!#REF!</f>
        <v>#REF!</v>
      </c>
      <c r="M6" s="18" t="e">
        <f>'3УслДостИнвОц'!#REF!</f>
        <v>#REF!</v>
      </c>
      <c r="N6" s="17" t="e">
        <f>'3УслДостИнвОц'!#REF!</f>
        <v>#REF!</v>
      </c>
      <c r="O6" s="16" t="e">
        <f t="shared" si="2"/>
        <v>#REF!</v>
      </c>
      <c r="P6" s="16" t="e">
        <f>'4ДобрВежл'!#REF!</f>
        <v>#REF!</v>
      </c>
      <c r="Q6" s="17" t="e">
        <f>'4ДобрВежл'!#REF!</f>
        <v>#REF!</v>
      </c>
      <c r="R6" s="17" t="e">
        <f>'4ДобрВежл'!#REF!</f>
        <v>#REF!</v>
      </c>
      <c r="S6" s="16" t="e">
        <f t="shared" si="3"/>
        <v>#REF!</v>
      </c>
      <c r="T6" s="17" t="e">
        <f>'5УдовлУсл'!#REF!</f>
        <v>#REF!</v>
      </c>
      <c r="U6" s="17" t="e">
        <f>'5УдовлУсл'!#REF!</f>
        <v>#REF!</v>
      </c>
      <c r="V6" s="17" t="e">
        <f>'5УдовлУсл'!#REF!</f>
        <v>#REF!</v>
      </c>
      <c r="W6" s="17" t="e">
        <f t="shared" si="4"/>
        <v>#REF!</v>
      </c>
    </row>
    <row r="7" spans="1:23" s="7" customFormat="1">
      <c r="A7" s="15">
        <v>4</v>
      </c>
      <c r="B7" s="15" t="s">
        <v>126</v>
      </c>
      <c r="C7" s="15" t="s">
        <v>114</v>
      </c>
      <c r="D7" s="16" t="e">
        <f t="shared" si="5"/>
        <v>#REF!</v>
      </c>
      <c r="E7" s="16" t="e">
        <f>'1ОиДинфоб'!#REF!</f>
        <v>#REF!</v>
      </c>
      <c r="F7" s="17" t="e">
        <f>'1ОиДинфоб'!#REF!</f>
        <v>#REF!</v>
      </c>
      <c r="G7" s="17" t="e">
        <f>'1ОиДинфоб'!#REF!</f>
        <v>#REF!</v>
      </c>
      <c r="H7" s="16" t="e">
        <f t="shared" si="0"/>
        <v>#REF!</v>
      </c>
      <c r="I7" s="17" t="e">
        <f>'2КомУслОц'!#REF!</f>
        <v>#REF!</v>
      </c>
      <c r="J7" s="17" t="e">
        <f>'2КомУслОц'!#REF!</f>
        <v>#REF!</v>
      </c>
      <c r="K7" s="17" t="e">
        <f t="shared" si="1"/>
        <v>#REF!</v>
      </c>
      <c r="L7" s="15" t="e">
        <f>'3УслДостИнвОц'!#REF!</f>
        <v>#REF!</v>
      </c>
      <c r="M7" s="18" t="e">
        <f>'3УслДостИнвОц'!#REF!</f>
        <v>#REF!</v>
      </c>
      <c r="N7" s="17" t="e">
        <f>'3УслДостИнвОц'!#REF!</f>
        <v>#REF!</v>
      </c>
      <c r="O7" s="16" t="e">
        <f t="shared" si="2"/>
        <v>#REF!</v>
      </c>
      <c r="P7" s="17" t="e">
        <f>'4ДобрВежл'!#REF!</f>
        <v>#REF!</v>
      </c>
      <c r="Q7" s="17" t="e">
        <f>'4ДобрВежл'!#REF!</f>
        <v>#REF!</v>
      </c>
      <c r="R7" s="17" t="e">
        <f>'4ДобрВежл'!#REF!</f>
        <v>#REF!</v>
      </c>
      <c r="S7" s="17" t="e">
        <f t="shared" si="3"/>
        <v>#REF!</v>
      </c>
      <c r="T7" s="16" t="e">
        <f>'5УдовлУсл'!#REF!</f>
        <v>#REF!</v>
      </c>
      <c r="U7" s="16" t="e">
        <f>'5УдовлУсл'!#REF!</f>
        <v>#REF!</v>
      </c>
      <c r="V7" s="16" t="e">
        <f>'5УдовлУсл'!#REF!</f>
        <v>#REF!</v>
      </c>
      <c r="W7" s="16" t="e">
        <f t="shared" si="4"/>
        <v>#REF!</v>
      </c>
    </row>
    <row r="8" spans="1:23" s="7" customFormat="1" ht="45">
      <c r="A8" s="15">
        <v>5</v>
      </c>
      <c r="B8" s="15" t="s">
        <v>121</v>
      </c>
      <c r="C8" s="52" t="s">
        <v>152</v>
      </c>
      <c r="D8" s="16" t="e">
        <f>AVERAGE(H8,K8,O8,S8,W8)</f>
        <v>#REF!</v>
      </c>
      <c r="E8" s="16" t="e">
        <f>'1ОиДинфоб'!#REF!</f>
        <v>#REF!</v>
      </c>
      <c r="F8" s="17" t="e">
        <f>'1ОиДинфоб'!#REF!</f>
        <v>#REF!</v>
      </c>
      <c r="G8" s="17" t="e">
        <f>'1ОиДинфоб'!#REF!</f>
        <v>#REF!</v>
      </c>
      <c r="H8" s="16" t="e">
        <f>E8+F8+G8</f>
        <v>#REF!</v>
      </c>
      <c r="I8" s="17" t="e">
        <f>'2КомУслОц'!#REF!</f>
        <v>#REF!</v>
      </c>
      <c r="J8" s="17" t="e">
        <f>'2КомУслОц'!#REF!</f>
        <v>#REF!</v>
      </c>
      <c r="K8" s="17" t="e">
        <f>I8+J8</f>
        <v>#REF!</v>
      </c>
      <c r="L8" s="15" t="e">
        <f>'3УслДостИнвОц'!#REF!</f>
        <v>#REF!</v>
      </c>
      <c r="M8" s="18" t="e">
        <f>'3УслДостИнвОц'!#REF!</f>
        <v>#REF!</v>
      </c>
      <c r="N8" s="17" t="e">
        <f>'3УслДостИнвОц'!#REF!</f>
        <v>#REF!</v>
      </c>
      <c r="O8" s="16" t="e">
        <f>L8+M8+N8</f>
        <v>#REF!</v>
      </c>
      <c r="P8" s="17" t="e">
        <f>'4ДобрВежл'!#REF!</f>
        <v>#REF!</v>
      </c>
      <c r="Q8" s="17" t="e">
        <f>'4ДобрВежл'!#REF!</f>
        <v>#REF!</v>
      </c>
      <c r="R8" s="17" t="e">
        <f>'4ДобрВежл'!#REF!</f>
        <v>#REF!</v>
      </c>
      <c r="S8" s="17" t="e">
        <f>SUM(P8:R8)</f>
        <v>#REF!</v>
      </c>
      <c r="T8" s="17" t="e">
        <f>'5УдовлУсл'!#REF!</f>
        <v>#REF!</v>
      </c>
      <c r="U8" s="16" t="e">
        <f>'5УдовлУсл'!#REF!</f>
        <v>#REF!</v>
      </c>
      <c r="V8" s="16" t="e">
        <f>'5УдовлУсл'!#REF!</f>
        <v>#REF!</v>
      </c>
      <c r="W8" s="16" t="e">
        <f>SUM(T8:V8)</f>
        <v>#REF!</v>
      </c>
    </row>
    <row r="9" spans="1:23" s="7" customFormat="1" ht="30">
      <c r="A9" s="15">
        <v>6</v>
      </c>
      <c r="B9" s="15" t="s">
        <v>123</v>
      </c>
      <c r="C9" s="52" t="s">
        <v>153</v>
      </c>
      <c r="D9" s="16" t="e">
        <f t="shared" si="5"/>
        <v>#REF!</v>
      </c>
      <c r="E9" s="16" t="e">
        <f>'1ОиДинфоб'!#REF!</f>
        <v>#REF!</v>
      </c>
      <c r="F9" s="17" t="e">
        <f>'1ОиДинфоб'!#REF!</f>
        <v>#REF!</v>
      </c>
      <c r="G9" s="17" t="e">
        <f>'1ОиДинфоб'!#REF!</f>
        <v>#REF!</v>
      </c>
      <c r="H9" s="16" t="e">
        <f t="shared" si="0"/>
        <v>#REF!</v>
      </c>
      <c r="I9" s="17" t="e">
        <f>'2КомУслОц'!#REF!</f>
        <v>#REF!</v>
      </c>
      <c r="J9" s="17" t="e">
        <f>'2КомУслОц'!#REF!</f>
        <v>#REF!</v>
      </c>
      <c r="K9" s="17" t="e">
        <f t="shared" si="1"/>
        <v>#REF!</v>
      </c>
      <c r="L9" s="15" t="e">
        <f>'3УслДостИнвОц'!#REF!</f>
        <v>#REF!</v>
      </c>
      <c r="M9" s="18" t="e">
        <f>'3УслДостИнвОц'!#REF!</f>
        <v>#REF!</v>
      </c>
      <c r="N9" s="17" t="e">
        <f>'3УслДостИнвОц'!#REF!</f>
        <v>#REF!</v>
      </c>
      <c r="O9" s="16" t="e">
        <f t="shared" si="2"/>
        <v>#REF!</v>
      </c>
      <c r="P9" s="16" t="e">
        <f>'4ДобрВежл'!#REF!</f>
        <v>#REF!</v>
      </c>
      <c r="Q9" s="16" t="e">
        <f>'4ДобрВежл'!#REF!</f>
        <v>#REF!</v>
      </c>
      <c r="R9" s="16" t="e">
        <f>'4ДобрВежл'!#REF!</f>
        <v>#REF!</v>
      </c>
      <c r="S9" s="16" t="e">
        <f t="shared" si="3"/>
        <v>#REF!</v>
      </c>
      <c r="T9" s="16" t="e">
        <f>'5УдовлУсл'!#REF!</f>
        <v>#REF!</v>
      </c>
      <c r="U9" s="16" t="e">
        <f>'5УдовлУсл'!#REF!</f>
        <v>#REF!</v>
      </c>
      <c r="V9" s="16" t="e">
        <f>'5УдовлУсл'!#REF!</f>
        <v>#REF!</v>
      </c>
      <c r="W9" s="16" t="e">
        <f t="shared" si="4"/>
        <v>#REF!</v>
      </c>
    </row>
    <row r="10" spans="1:23" s="7" customFormat="1" ht="30">
      <c r="A10" s="15">
        <v>7</v>
      </c>
      <c r="B10" s="15" t="s">
        <v>129</v>
      </c>
      <c r="C10" s="52" t="s">
        <v>154</v>
      </c>
      <c r="D10" s="16" t="e">
        <f t="shared" si="5"/>
        <v>#REF!</v>
      </c>
      <c r="E10" s="16" t="e">
        <f>'1ОиДинфоб'!#REF!</f>
        <v>#REF!</v>
      </c>
      <c r="F10" s="17" t="e">
        <f>'1ОиДинфоб'!#REF!</f>
        <v>#REF!</v>
      </c>
      <c r="G10" s="17" t="e">
        <f>'1ОиДинфоб'!#REF!</f>
        <v>#REF!</v>
      </c>
      <c r="H10" s="16" t="e">
        <f t="shared" si="0"/>
        <v>#REF!</v>
      </c>
      <c r="I10" s="17" t="e">
        <f>'2КомУслОц'!#REF!</f>
        <v>#REF!</v>
      </c>
      <c r="J10" s="17" t="e">
        <f>'2КомУслОц'!#REF!</f>
        <v>#REF!</v>
      </c>
      <c r="K10" s="17" t="e">
        <f t="shared" si="1"/>
        <v>#REF!</v>
      </c>
      <c r="L10" s="15" t="e">
        <f>'3УслДостИнвОц'!#REF!</f>
        <v>#REF!</v>
      </c>
      <c r="M10" s="18" t="e">
        <f>'3УслДостИнвОц'!#REF!</f>
        <v>#REF!</v>
      </c>
      <c r="N10" s="17" t="e">
        <f>'3УслДостИнвОц'!#REF!</f>
        <v>#REF!</v>
      </c>
      <c r="O10" s="16" t="e">
        <f t="shared" si="2"/>
        <v>#REF!</v>
      </c>
      <c r="P10" s="16" t="e">
        <f>'4ДобрВежл'!#REF!</f>
        <v>#REF!</v>
      </c>
      <c r="Q10" s="16" t="e">
        <f>'4ДобрВежл'!#REF!</f>
        <v>#REF!</v>
      </c>
      <c r="R10" s="16" t="e">
        <f>'4ДобрВежл'!#REF!</f>
        <v>#REF!</v>
      </c>
      <c r="S10" s="16" t="e">
        <f t="shared" si="3"/>
        <v>#REF!</v>
      </c>
      <c r="T10" s="16" t="e">
        <f>'5УдовлУсл'!#REF!</f>
        <v>#REF!</v>
      </c>
      <c r="U10" s="16" t="e">
        <f>'5УдовлУсл'!#REF!</f>
        <v>#REF!</v>
      </c>
      <c r="V10" s="16" t="e">
        <f>'5УдовлУсл'!#REF!</f>
        <v>#REF!</v>
      </c>
      <c r="W10" s="16" t="e">
        <f t="shared" si="4"/>
        <v>#REF!</v>
      </c>
    </row>
    <row r="11" spans="1:23" s="7" customFormat="1" ht="30">
      <c r="A11" s="15">
        <v>8</v>
      </c>
      <c r="B11" s="15" t="s">
        <v>128</v>
      </c>
      <c r="C11" s="52" t="s">
        <v>155</v>
      </c>
      <c r="D11" s="16" t="e">
        <f>AVERAGE(H11,K11,O11,S11,W11)</f>
        <v>#REF!</v>
      </c>
      <c r="E11" s="16" t="e">
        <f>'1ОиДинфоб'!#REF!</f>
        <v>#REF!</v>
      </c>
      <c r="F11" s="17" t="e">
        <f>'1ОиДинфоб'!#REF!</f>
        <v>#REF!</v>
      </c>
      <c r="G11" s="17" t="e">
        <f>'1ОиДинфоб'!#REF!</f>
        <v>#REF!</v>
      </c>
      <c r="H11" s="16" t="e">
        <f>E11+F11+G11</f>
        <v>#REF!</v>
      </c>
      <c r="I11" s="17" t="e">
        <f>'2КомУслОц'!#REF!</f>
        <v>#REF!</v>
      </c>
      <c r="J11" s="16" t="e">
        <f>'2КомУслОц'!#REF!</f>
        <v>#REF!</v>
      </c>
      <c r="K11" s="16" t="e">
        <f>I11+J11</f>
        <v>#REF!</v>
      </c>
      <c r="L11" s="15" t="e">
        <f>'3УслДостИнвОц'!#REF!</f>
        <v>#REF!</v>
      </c>
      <c r="M11" s="18" t="e">
        <f>'3УслДостИнвОц'!#REF!</f>
        <v>#REF!</v>
      </c>
      <c r="N11" s="17" t="e">
        <f>'3УслДостИнвОц'!#REF!</f>
        <v>#REF!</v>
      </c>
      <c r="O11" s="16" t="e">
        <f>L11+M11+N11</f>
        <v>#REF!</v>
      </c>
      <c r="P11" s="16" t="e">
        <f>'4ДобрВежл'!#REF!</f>
        <v>#REF!</v>
      </c>
      <c r="Q11" s="16" t="e">
        <f>'4ДобрВежл'!#REF!</f>
        <v>#REF!</v>
      </c>
      <c r="R11" s="16" t="e">
        <f>'4ДобрВежл'!#REF!</f>
        <v>#REF!</v>
      </c>
      <c r="S11" s="16" t="e">
        <f>SUM(P11:R11)</f>
        <v>#REF!</v>
      </c>
      <c r="T11" s="16" t="e">
        <f>'5УдовлУсл'!#REF!</f>
        <v>#REF!</v>
      </c>
      <c r="U11" s="16" t="e">
        <f>'5УдовлУсл'!#REF!</f>
        <v>#REF!</v>
      </c>
      <c r="V11" s="16" t="e">
        <f>'5УдовлУсл'!#REF!</f>
        <v>#REF!</v>
      </c>
      <c r="W11" s="16" t="e">
        <f>SUM(T11:V11)</f>
        <v>#REF!</v>
      </c>
    </row>
    <row r="12" spans="1:23" s="7" customFormat="1" ht="30">
      <c r="A12" s="15">
        <v>9</v>
      </c>
      <c r="B12" s="15" t="s">
        <v>120</v>
      </c>
      <c r="C12" s="52" t="s">
        <v>156</v>
      </c>
      <c r="D12" s="16" t="e">
        <f>AVERAGE(H12,K12,O12,S12,W12)</f>
        <v>#REF!</v>
      </c>
      <c r="E12" s="16" t="e">
        <f>'1ОиДинфоб'!#REF!</f>
        <v>#REF!</v>
      </c>
      <c r="F12" s="17" t="e">
        <f>'1ОиДинфоб'!#REF!</f>
        <v>#REF!</v>
      </c>
      <c r="G12" s="17" t="e">
        <f>'1ОиДинфоб'!#REF!</f>
        <v>#REF!</v>
      </c>
      <c r="H12" s="16" t="e">
        <f t="shared" si="0"/>
        <v>#REF!</v>
      </c>
      <c r="I12" s="17" t="e">
        <f>'2КомУслОц'!#REF!</f>
        <v>#REF!</v>
      </c>
      <c r="J12" s="17" t="e">
        <f>'2КомУслОц'!#REF!</f>
        <v>#REF!</v>
      </c>
      <c r="K12" s="17" t="e">
        <f t="shared" si="1"/>
        <v>#REF!</v>
      </c>
      <c r="L12" s="15" t="e">
        <f>'3УслДостИнвОц'!#REF!</f>
        <v>#REF!</v>
      </c>
      <c r="M12" s="18" t="e">
        <f>'3УслДостИнвОц'!#REF!</f>
        <v>#REF!</v>
      </c>
      <c r="N12" s="17" t="e">
        <f>'3УслДостИнвОц'!#REF!</f>
        <v>#REF!</v>
      </c>
      <c r="O12" s="16" t="e">
        <f t="shared" si="2"/>
        <v>#REF!</v>
      </c>
      <c r="P12" s="17" t="e">
        <f>'4ДобрВежл'!#REF!</f>
        <v>#REF!</v>
      </c>
      <c r="Q12" s="17" t="e">
        <f>'4ДобрВежл'!#REF!</f>
        <v>#REF!</v>
      </c>
      <c r="R12" s="17" t="e">
        <f>'4ДобрВежл'!#REF!</f>
        <v>#REF!</v>
      </c>
      <c r="S12" s="17" t="e">
        <f t="shared" si="3"/>
        <v>#REF!</v>
      </c>
      <c r="T12" s="17" t="e">
        <f>'5УдовлУсл'!#REF!</f>
        <v>#REF!</v>
      </c>
      <c r="U12" s="17" t="e">
        <f>'5УдовлУсл'!#REF!</f>
        <v>#REF!</v>
      </c>
      <c r="V12" s="17" t="e">
        <f>'5УдовлУсл'!#REF!</f>
        <v>#REF!</v>
      </c>
      <c r="W12" s="17" t="e">
        <f t="shared" si="4"/>
        <v>#REF!</v>
      </c>
    </row>
    <row r="13" spans="1:23" s="7" customFormat="1" ht="30">
      <c r="A13" s="15">
        <v>10</v>
      </c>
      <c r="B13" s="15" t="s">
        <v>122</v>
      </c>
      <c r="C13" s="52" t="s">
        <v>157</v>
      </c>
      <c r="D13" s="16" t="e">
        <f>AVERAGE(H13,K13,O13,S13,W13)</f>
        <v>#REF!</v>
      </c>
      <c r="E13" s="16" t="e">
        <f>'1ОиДинфоб'!#REF!</f>
        <v>#REF!</v>
      </c>
      <c r="F13" s="17" t="e">
        <f>'1ОиДинфоб'!#REF!</f>
        <v>#REF!</v>
      </c>
      <c r="G13" s="17" t="e">
        <f>'1ОиДинфоб'!#REF!</f>
        <v>#REF!</v>
      </c>
      <c r="H13" s="16" t="e">
        <f t="shared" si="0"/>
        <v>#REF!</v>
      </c>
      <c r="I13" s="17" t="e">
        <f>'2КомУслОц'!#REF!</f>
        <v>#REF!</v>
      </c>
      <c r="J13" s="16" t="e">
        <f>'2КомУслОц'!#REF!</f>
        <v>#REF!</v>
      </c>
      <c r="K13" s="16" t="e">
        <f t="shared" si="1"/>
        <v>#REF!</v>
      </c>
      <c r="L13" s="15" t="e">
        <f>'3УслДостИнвОц'!#REF!</f>
        <v>#REF!</v>
      </c>
      <c r="M13" s="18" t="e">
        <f>'3УслДостИнвОц'!#REF!</f>
        <v>#REF!</v>
      </c>
      <c r="N13" s="17" t="e">
        <f>'3УслДостИнвОц'!#REF!</f>
        <v>#REF!</v>
      </c>
      <c r="O13" s="16" t="e">
        <f t="shared" si="2"/>
        <v>#REF!</v>
      </c>
      <c r="P13" s="16" t="e">
        <f>'4ДобрВежл'!#REF!</f>
        <v>#REF!</v>
      </c>
      <c r="Q13" s="16" t="e">
        <f>'4ДобрВежл'!#REF!</f>
        <v>#REF!</v>
      </c>
      <c r="R13" s="17" t="e">
        <f>'4ДобрВежл'!#REF!</f>
        <v>#REF!</v>
      </c>
      <c r="S13" s="16" t="e">
        <f t="shared" si="3"/>
        <v>#REF!</v>
      </c>
      <c r="T13" s="17" t="e">
        <f>'5УдовлУсл'!#REF!</f>
        <v>#REF!</v>
      </c>
      <c r="U13" s="16" t="e">
        <f>'5УдовлУсл'!#REF!</f>
        <v>#REF!</v>
      </c>
      <c r="V13" s="16" t="e">
        <f>'5УдовлУсл'!#REF!</f>
        <v>#REF!</v>
      </c>
      <c r="W13" s="16" t="e">
        <f t="shared" si="4"/>
        <v>#REF!</v>
      </c>
    </row>
    <row r="14" spans="1:23" s="7" customFormat="1" ht="30">
      <c r="A14" s="101">
        <v>11</v>
      </c>
      <c r="B14" s="15" t="s">
        <v>117</v>
      </c>
      <c r="C14" s="52" t="s">
        <v>158</v>
      </c>
      <c r="D14" s="16" t="e">
        <f t="shared" si="5"/>
        <v>#REF!</v>
      </c>
      <c r="E14" s="16" t="e">
        <f>'1ОиДинфоб'!#REF!</f>
        <v>#REF!</v>
      </c>
      <c r="F14" s="17" t="e">
        <f>'1ОиДинфоб'!#REF!</f>
        <v>#REF!</v>
      </c>
      <c r="G14" s="17" t="e">
        <f>'1ОиДинфоб'!#REF!</f>
        <v>#REF!</v>
      </c>
      <c r="H14" s="16" t="e">
        <f t="shared" si="0"/>
        <v>#REF!</v>
      </c>
      <c r="I14" s="17" t="e">
        <f>'2КомУслОц'!#REF!</f>
        <v>#REF!</v>
      </c>
      <c r="J14" s="16" t="e">
        <f>'2КомУслОц'!#REF!</f>
        <v>#REF!</v>
      </c>
      <c r="K14" s="16" t="e">
        <f t="shared" si="1"/>
        <v>#REF!</v>
      </c>
      <c r="L14" s="15" t="e">
        <f>'3УслДостИнвОц'!#REF!</f>
        <v>#REF!</v>
      </c>
      <c r="M14" s="18" t="e">
        <f>'3УслДостИнвОц'!#REF!</f>
        <v>#REF!</v>
      </c>
      <c r="N14" s="16" t="e">
        <f>'3УслДостИнвОц'!#REF!</f>
        <v>#REF!</v>
      </c>
      <c r="O14" s="16" t="e">
        <f t="shared" si="2"/>
        <v>#REF!</v>
      </c>
      <c r="P14" s="16" t="e">
        <f>'4ДобрВежл'!#REF!</f>
        <v>#REF!</v>
      </c>
      <c r="Q14" s="16" t="e">
        <f>'4ДобрВежл'!#REF!</f>
        <v>#REF!</v>
      </c>
      <c r="R14" s="16" t="e">
        <f>'4ДобрВежл'!#REF!</f>
        <v>#REF!</v>
      </c>
      <c r="S14" s="16" t="e">
        <f t="shared" si="3"/>
        <v>#REF!</v>
      </c>
      <c r="T14" s="17" t="e">
        <f>'5УдовлУсл'!#REF!</f>
        <v>#REF!</v>
      </c>
      <c r="U14" s="17" t="e">
        <f>'5УдовлУсл'!#REF!</f>
        <v>#REF!</v>
      </c>
      <c r="V14" s="17" t="e">
        <f>'5УдовлУсл'!#REF!</f>
        <v>#REF!</v>
      </c>
      <c r="W14" s="17" t="e">
        <f t="shared" si="4"/>
        <v>#REF!</v>
      </c>
    </row>
    <row r="15" spans="1:23" ht="30">
      <c r="A15" s="102"/>
      <c r="B15" s="12" t="s">
        <v>106</v>
      </c>
      <c r="C15" s="51" t="s">
        <v>159</v>
      </c>
      <c r="D15" s="13" t="e">
        <f t="shared" si="5"/>
        <v>#REF!</v>
      </c>
      <c r="E15" s="13" t="e">
        <f>'1ОиДинфоб'!#REF!</f>
        <v>#REF!</v>
      </c>
      <c r="F15" s="14" t="e">
        <f>'1ОиДинфоб'!#REF!</f>
        <v>#REF!</v>
      </c>
      <c r="G15" s="14" t="e">
        <f>'1ОиДинфоб'!#REF!</f>
        <v>#REF!</v>
      </c>
      <c r="H15" s="14" t="e">
        <f t="shared" si="0"/>
        <v>#REF!</v>
      </c>
      <c r="I15" s="14" t="e">
        <f>'2КомУслОц'!#REF!</f>
        <v>#REF!</v>
      </c>
      <c r="J15" s="13" t="e">
        <f>'2КомУслОц'!#REF!</f>
        <v>#REF!</v>
      </c>
      <c r="K15" s="13" t="e">
        <f t="shared" si="1"/>
        <v>#REF!</v>
      </c>
      <c r="L15" s="12" t="e">
        <f>'3УслДостИнвОц'!#REF!</f>
        <v>#REF!</v>
      </c>
      <c r="M15" s="12" t="e">
        <f>'3УслДостИнвОц'!#REF!</f>
        <v>#REF!</v>
      </c>
      <c r="N15" s="14" t="e">
        <f>'3УслДостИнвОц'!#REF!</f>
        <v>#REF!</v>
      </c>
      <c r="O15" s="14" t="e">
        <f t="shared" si="2"/>
        <v>#REF!</v>
      </c>
      <c r="P15" s="13" t="e">
        <f>'4ДобрВежл'!#REF!</f>
        <v>#REF!</v>
      </c>
      <c r="Q15" s="14" t="e">
        <f>'4ДобрВежл'!#REF!</f>
        <v>#REF!</v>
      </c>
      <c r="R15" s="13" t="e">
        <f>'4ДобрВежл'!#REF!</f>
        <v>#REF!</v>
      </c>
      <c r="S15" s="13" t="e">
        <f t="shared" si="3"/>
        <v>#REF!</v>
      </c>
      <c r="T15" s="13" t="e">
        <f>'5УдовлУсл'!#REF!</f>
        <v>#REF!</v>
      </c>
      <c r="U15" s="13" t="e">
        <f>'5УдовлУсл'!#REF!</f>
        <v>#REF!</v>
      </c>
      <c r="V15" s="14" t="e">
        <f>'5УдовлУсл'!#REF!</f>
        <v>#REF!</v>
      </c>
      <c r="W15" s="13" t="e">
        <f t="shared" si="4"/>
        <v>#REF!</v>
      </c>
    </row>
    <row r="16" spans="1:23" ht="30">
      <c r="A16" s="12">
        <v>12</v>
      </c>
      <c r="B16" s="12" t="s">
        <v>124</v>
      </c>
      <c r="C16" s="51" t="s">
        <v>160</v>
      </c>
      <c r="D16" s="13" t="e">
        <f t="shared" si="5"/>
        <v>#REF!</v>
      </c>
      <c r="E16" s="13" t="e">
        <f>'1ОиДинфоб'!#REF!</f>
        <v>#REF!</v>
      </c>
      <c r="F16" s="14" t="e">
        <f>'1ОиДинфоб'!#REF!</f>
        <v>#REF!</v>
      </c>
      <c r="G16" s="14" t="e">
        <f>'1ОиДинфоб'!#REF!</f>
        <v>#REF!</v>
      </c>
      <c r="H16" s="13" t="e">
        <f t="shared" si="0"/>
        <v>#REF!</v>
      </c>
      <c r="I16" s="14" t="e">
        <f>'2КомУслОц'!#REF!</f>
        <v>#REF!</v>
      </c>
      <c r="J16" s="13" t="e">
        <f>'2КомУслОц'!#REF!</f>
        <v>#REF!</v>
      </c>
      <c r="K16" s="13" t="e">
        <f t="shared" si="1"/>
        <v>#REF!</v>
      </c>
      <c r="L16" s="12" t="e">
        <f>'3УслДостИнвОц'!#REF!</f>
        <v>#REF!</v>
      </c>
      <c r="M16" s="12" t="e">
        <f>'3УслДостИнвОц'!#REF!</f>
        <v>#REF!</v>
      </c>
      <c r="N16" s="14" t="e">
        <f>'3УслДостИнвОц'!#REF!</f>
        <v>#REF!</v>
      </c>
      <c r="O16" s="14" t="e">
        <f t="shared" si="2"/>
        <v>#REF!</v>
      </c>
      <c r="P16" s="13" t="e">
        <f>'4ДобрВежл'!#REF!</f>
        <v>#REF!</v>
      </c>
      <c r="Q16" s="14" t="e">
        <f>'4ДобрВежл'!#REF!</f>
        <v>#REF!</v>
      </c>
      <c r="R16" s="14" t="e">
        <f>'4ДобрВежл'!#REF!</f>
        <v>#REF!</v>
      </c>
      <c r="S16" s="13" t="e">
        <f t="shared" si="3"/>
        <v>#REF!</v>
      </c>
      <c r="T16" s="14" t="e">
        <f>'5УдовлУсл'!#REF!</f>
        <v>#REF!</v>
      </c>
      <c r="U16" s="13" t="e">
        <f>'5УдовлУсл'!#REF!</f>
        <v>#REF!</v>
      </c>
      <c r="V16" s="14" t="e">
        <f>'5УдовлУсл'!#REF!</f>
        <v>#REF!</v>
      </c>
      <c r="W16" s="13" t="e">
        <f t="shared" si="4"/>
        <v>#REF!</v>
      </c>
    </row>
    <row r="17" spans="1:23" ht="30">
      <c r="A17" s="12">
        <v>13</v>
      </c>
      <c r="B17" s="12" t="s">
        <v>119</v>
      </c>
      <c r="C17" s="51" t="s">
        <v>161</v>
      </c>
      <c r="D17" s="13" t="e">
        <f t="shared" si="5"/>
        <v>#REF!</v>
      </c>
      <c r="E17" s="13" t="e">
        <f>'1ОиДинфоб'!#REF!</f>
        <v>#REF!</v>
      </c>
      <c r="F17" s="14" t="e">
        <f>'1ОиДинфоб'!#REF!</f>
        <v>#REF!</v>
      </c>
      <c r="G17" s="14" t="e">
        <f>'1ОиДинфоб'!#REF!</f>
        <v>#REF!</v>
      </c>
      <c r="H17" s="13" t="e">
        <f t="shared" si="0"/>
        <v>#REF!</v>
      </c>
      <c r="I17" s="14" t="e">
        <f>'2КомУслОц'!#REF!</f>
        <v>#REF!</v>
      </c>
      <c r="J17" s="13" t="e">
        <f>'2КомУслОц'!#REF!</f>
        <v>#REF!</v>
      </c>
      <c r="K17" s="13" t="e">
        <f t="shared" si="1"/>
        <v>#REF!</v>
      </c>
      <c r="L17" s="12" t="e">
        <f>'3УслДостИнвОц'!#REF!</f>
        <v>#REF!</v>
      </c>
      <c r="M17" s="12" t="e">
        <f>'3УслДостИнвОц'!#REF!</f>
        <v>#REF!</v>
      </c>
      <c r="N17" s="14" t="e">
        <f>'3УслДостИнвОц'!#REF!</f>
        <v>#REF!</v>
      </c>
      <c r="O17" s="14" t="e">
        <f t="shared" si="2"/>
        <v>#REF!</v>
      </c>
      <c r="P17" s="13" t="e">
        <f>'4ДобрВежл'!#REF!</f>
        <v>#REF!</v>
      </c>
      <c r="Q17" s="13" t="e">
        <f>'4ДобрВежл'!#REF!</f>
        <v>#REF!</v>
      </c>
      <c r="R17" s="14" t="e">
        <f>'4ДобрВежл'!#REF!</f>
        <v>#REF!</v>
      </c>
      <c r="S17" s="13" t="e">
        <f t="shared" si="3"/>
        <v>#REF!</v>
      </c>
      <c r="T17" s="14" t="e">
        <f>'5УдовлУсл'!#REF!</f>
        <v>#REF!</v>
      </c>
      <c r="U17" s="14" t="e">
        <f>'5УдовлУсл'!#REF!</f>
        <v>#REF!</v>
      </c>
      <c r="V17" s="14" t="e">
        <f>'5УдовлУсл'!#REF!</f>
        <v>#REF!</v>
      </c>
      <c r="W17" s="14" t="e">
        <f t="shared" si="4"/>
        <v>#REF!</v>
      </c>
    </row>
    <row r="18" spans="1:23">
      <c r="D18" s="4"/>
    </row>
    <row r="23" spans="1:23">
      <c r="D23" s="4"/>
      <c r="E23" s="5"/>
      <c r="F23" s="3"/>
      <c r="G23" s="3"/>
      <c r="H23" s="3"/>
      <c r="I23" s="3"/>
      <c r="N23" s="3"/>
      <c r="O23" s="3"/>
    </row>
    <row r="24" spans="1:23" ht="85.5">
      <c r="A24" s="49" t="s">
        <v>79</v>
      </c>
      <c r="B24" s="49" t="s">
        <v>80</v>
      </c>
      <c r="C24" s="50" t="s">
        <v>71</v>
      </c>
      <c r="D24" s="26" t="s">
        <v>81</v>
      </c>
      <c r="E24" s="27" t="s">
        <v>86</v>
      </c>
      <c r="F24" s="25" t="s">
        <v>87</v>
      </c>
      <c r="G24" s="25" t="s">
        <v>88</v>
      </c>
      <c r="H24" s="25" t="s">
        <v>89</v>
      </c>
      <c r="I24" s="25" t="s">
        <v>90</v>
      </c>
      <c r="N24" s="3"/>
      <c r="O24" s="3"/>
    </row>
    <row r="25" spans="1:23">
      <c r="A25" s="12">
        <v>1</v>
      </c>
      <c r="B25" s="12" t="s">
        <v>118</v>
      </c>
      <c r="C25" s="12" t="s">
        <v>130</v>
      </c>
      <c r="D25" s="21">
        <v>94.580345924777674</v>
      </c>
      <c r="E25" s="21">
        <v>78.563865546218494</v>
      </c>
      <c r="F25" s="21">
        <v>98</v>
      </c>
      <c r="G25" s="22">
        <v>100</v>
      </c>
      <c r="H25" s="22">
        <v>99.029126213592235</v>
      </c>
      <c r="I25" s="21">
        <v>97.308737864077671</v>
      </c>
      <c r="N25" s="3"/>
      <c r="O25" s="3"/>
    </row>
    <row r="26" spans="1:23">
      <c r="A26" s="12">
        <v>2</v>
      </c>
      <c r="B26" s="15" t="s">
        <v>125</v>
      </c>
      <c r="C26" s="15" t="s">
        <v>113</v>
      </c>
      <c r="D26" s="23">
        <v>91.351704444921296</v>
      </c>
      <c r="E26" s="23">
        <v>89.720060686144961</v>
      </c>
      <c r="F26" s="24">
        <v>99.038461538461533</v>
      </c>
      <c r="G26" s="23">
        <v>70</v>
      </c>
      <c r="H26" s="23">
        <v>99.1</v>
      </c>
      <c r="I26" s="23">
        <v>98.9</v>
      </c>
      <c r="N26" s="3"/>
      <c r="O26" s="3"/>
    </row>
    <row r="27" spans="1:23">
      <c r="A27" s="12">
        <v>3</v>
      </c>
      <c r="B27" s="15" t="s">
        <v>127</v>
      </c>
      <c r="C27" s="15" t="s">
        <v>114</v>
      </c>
      <c r="D27" s="23">
        <v>90.889904761904759</v>
      </c>
      <c r="E27" s="24">
        <v>92.80952380952381</v>
      </c>
      <c r="F27" s="24">
        <v>100</v>
      </c>
      <c r="G27" s="23">
        <v>62</v>
      </c>
      <c r="H27" s="23">
        <v>99.64</v>
      </c>
      <c r="I27" s="24">
        <v>100</v>
      </c>
      <c r="N27" s="3"/>
      <c r="O27" s="3"/>
    </row>
    <row r="28" spans="1:23">
      <c r="A28" s="12">
        <v>4</v>
      </c>
      <c r="B28" s="15" t="s">
        <v>126</v>
      </c>
      <c r="C28" s="15" t="s">
        <v>114</v>
      </c>
      <c r="D28" s="23">
        <v>89.708717948717947</v>
      </c>
      <c r="E28" s="23">
        <v>94.466666666666669</v>
      </c>
      <c r="F28" s="24">
        <v>99.038461538461533</v>
      </c>
      <c r="G28" s="23">
        <v>58</v>
      </c>
      <c r="H28" s="24">
        <v>99.038461538461533</v>
      </c>
      <c r="I28" s="23">
        <v>98</v>
      </c>
      <c r="N28" s="3"/>
      <c r="O28" s="3"/>
    </row>
    <row r="29" spans="1:23">
      <c r="A29" s="12">
        <v>5</v>
      </c>
      <c r="B29" s="15" t="s">
        <v>121</v>
      </c>
      <c r="C29" s="15" t="s">
        <v>110</v>
      </c>
      <c r="D29" s="23">
        <v>89.305864661654141</v>
      </c>
      <c r="E29" s="23">
        <v>92.65789473684211</v>
      </c>
      <c r="F29" s="24">
        <v>99.523809523809518</v>
      </c>
      <c r="G29" s="23">
        <v>56</v>
      </c>
      <c r="H29" s="24">
        <v>99.047619047619051</v>
      </c>
      <c r="I29" s="23">
        <v>99.3</v>
      </c>
      <c r="N29" s="3"/>
      <c r="O29" s="3"/>
    </row>
    <row r="30" spans="1:23">
      <c r="A30" s="12">
        <v>6</v>
      </c>
      <c r="B30" s="15" t="s">
        <v>123</v>
      </c>
      <c r="C30" s="15" t="s">
        <v>111</v>
      </c>
      <c r="D30" s="23">
        <v>89.107150289884686</v>
      </c>
      <c r="E30" s="23">
        <v>84.583148709697383</v>
      </c>
      <c r="F30" s="24">
        <v>98.972602739726028</v>
      </c>
      <c r="G30" s="23">
        <v>64</v>
      </c>
      <c r="H30" s="23">
        <v>98.98</v>
      </c>
      <c r="I30" s="23">
        <v>99</v>
      </c>
      <c r="N30" s="3"/>
      <c r="O30" s="3"/>
    </row>
    <row r="31" spans="1:23">
      <c r="A31" s="12">
        <v>7</v>
      </c>
      <c r="B31" s="15" t="s">
        <v>129</v>
      </c>
      <c r="C31" s="15" t="s">
        <v>132</v>
      </c>
      <c r="D31" s="23">
        <v>86.092843391902221</v>
      </c>
      <c r="E31" s="23">
        <v>87.27876241405653</v>
      </c>
      <c r="F31" s="24">
        <v>99.545454545454547</v>
      </c>
      <c r="G31" s="23">
        <v>46</v>
      </c>
      <c r="H31" s="23">
        <v>98.600000000000009</v>
      </c>
      <c r="I31" s="23">
        <v>99.039999999999992</v>
      </c>
      <c r="N31" s="3"/>
      <c r="O31" s="3"/>
    </row>
    <row r="32" spans="1:23">
      <c r="A32" s="12">
        <v>8</v>
      </c>
      <c r="B32" s="15" t="s">
        <v>128</v>
      </c>
      <c r="C32" s="15" t="s">
        <v>115</v>
      </c>
      <c r="D32" s="23">
        <v>84.988936019794977</v>
      </c>
      <c r="E32" s="23">
        <v>89.144680098974902</v>
      </c>
      <c r="F32" s="23">
        <v>99.5</v>
      </c>
      <c r="G32" s="23">
        <v>40</v>
      </c>
      <c r="H32" s="23">
        <v>97.800000000000011</v>
      </c>
      <c r="I32" s="23">
        <v>98.5</v>
      </c>
      <c r="N32" s="3"/>
      <c r="O32" s="3"/>
    </row>
    <row r="33" spans="1:15">
      <c r="A33" s="12">
        <v>9</v>
      </c>
      <c r="B33" s="15" t="s">
        <v>120</v>
      </c>
      <c r="C33" s="15" t="s">
        <v>109</v>
      </c>
      <c r="D33" s="23">
        <v>84.710000000000008</v>
      </c>
      <c r="E33" s="23">
        <v>69.55</v>
      </c>
      <c r="F33" s="24">
        <v>100</v>
      </c>
      <c r="G33" s="23">
        <v>54</v>
      </c>
      <c r="H33" s="24">
        <v>100</v>
      </c>
      <c r="I33" s="24">
        <v>100</v>
      </c>
      <c r="N33" s="3"/>
      <c r="O33" s="3"/>
    </row>
    <row r="34" spans="1:15">
      <c r="A34" s="12">
        <v>10</v>
      </c>
      <c r="B34" s="15" t="s">
        <v>122</v>
      </c>
      <c r="C34" s="15" t="s">
        <v>131</v>
      </c>
      <c r="D34" s="23">
        <v>84.300238900157765</v>
      </c>
      <c r="E34" s="23">
        <v>81.665900383141761</v>
      </c>
      <c r="F34" s="23">
        <v>95</v>
      </c>
      <c r="G34" s="23">
        <v>54</v>
      </c>
      <c r="H34" s="23">
        <v>95.623529411764721</v>
      </c>
      <c r="I34" s="23">
        <v>95.211764705882345</v>
      </c>
      <c r="N34" s="3"/>
      <c r="O34" s="3"/>
    </row>
    <row r="35" spans="1:15">
      <c r="A35" s="103">
        <v>11</v>
      </c>
      <c r="B35" s="15" t="s">
        <v>117</v>
      </c>
      <c r="C35" s="15" t="s">
        <v>107</v>
      </c>
      <c r="D35" s="23">
        <v>83.30225108225109</v>
      </c>
      <c r="E35" s="23">
        <v>87.811255411255416</v>
      </c>
      <c r="F35" s="23">
        <v>98</v>
      </c>
      <c r="G35" s="23">
        <v>31.7</v>
      </c>
      <c r="H35" s="23">
        <v>99</v>
      </c>
      <c r="I35" s="24">
        <v>100</v>
      </c>
      <c r="N35" s="3"/>
      <c r="O35" s="3"/>
    </row>
    <row r="36" spans="1:15">
      <c r="A36" s="104"/>
      <c r="B36" s="12" t="s">
        <v>106</v>
      </c>
      <c r="C36" s="12" t="s">
        <v>116</v>
      </c>
      <c r="D36" s="21">
        <v>83.28</v>
      </c>
      <c r="E36" s="22">
        <v>86.2</v>
      </c>
      <c r="F36" s="21">
        <v>96.5</v>
      </c>
      <c r="G36" s="22">
        <v>36</v>
      </c>
      <c r="H36" s="21">
        <v>98.600000000000009</v>
      </c>
      <c r="I36" s="21">
        <v>99.1</v>
      </c>
      <c r="N36" s="3"/>
      <c r="O36" s="3"/>
    </row>
    <row r="37" spans="1:15">
      <c r="A37" s="12">
        <v>12</v>
      </c>
      <c r="B37" s="12" t="s">
        <v>124</v>
      </c>
      <c r="C37" s="12" t="s">
        <v>112</v>
      </c>
      <c r="D37" s="21">
        <v>81.759999999999991</v>
      </c>
      <c r="E37" s="21">
        <v>87.1</v>
      </c>
      <c r="F37" s="21">
        <v>93.5</v>
      </c>
      <c r="G37" s="22">
        <v>30</v>
      </c>
      <c r="H37" s="21">
        <v>98.800000000000011</v>
      </c>
      <c r="I37" s="21">
        <v>99.4</v>
      </c>
      <c r="N37" s="3"/>
      <c r="O37" s="3"/>
    </row>
    <row r="38" spans="1:15">
      <c r="A38" s="12">
        <v>13</v>
      </c>
      <c r="B38" s="12" t="s">
        <v>119</v>
      </c>
      <c r="C38" s="12" t="s">
        <v>108</v>
      </c>
      <c r="D38" s="21">
        <v>81.135381703470031</v>
      </c>
      <c r="E38" s="21">
        <v>88.336908517350167</v>
      </c>
      <c r="F38" s="21">
        <v>99.5</v>
      </c>
      <c r="G38" s="22">
        <v>18</v>
      </c>
      <c r="H38" s="21">
        <v>99.84</v>
      </c>
      <c r="I38" s="22">
        <v>100</v>
      </c>
      <c r="N38" s="3"/>
      <c r="O38" s="3"/>
    </row>
    <row r="39" spans="1:15">
      <c r="A39" s="98" t="s">
        <v>133</v>
      </c>
      <c r="B39" s="98"/>
      <c r="C39" s="98"/>
      <c r="D39" s="22">
        <f t="shared" ref="D39:I39" si="6">AVERAGE(D25:D38)</f>
        <v>86.750952794959758</v>
      </c>
      <c r="E39" s="22">
        <f t="shared" si="6"/>
        <v>86.420619069990849</v>
      </c>
      <c r="F39" s="22">
        <f t="shared" si="6"/>
        <v>98.294199277565227</v>
      </c>
      <c r="G39" s="22">
        <f t="shared" si="6"/>
        <v>51.407142857142858</v>
      </c>
      <c r="H39" s="22">
        <f t="shared" si="6"/>
        <v>98.792766872245537</v>
      </c>
      <c r="I39" s="22">
        <f t="shared" si="6"/>
        <v>98.840035897854278</v>
      </c>
    </row>
    <row r="41" spans="1:15">
      <c r="F41" s="4"/>
      <c r="G41" s="4"/>
      <c r="H41" s="4"/>
      <c r="I41" s="4"/>
      <c r="J41" s="4"/>
    </row>
    <row r="43" spans="1:15">
      <c r="E43" s="3"/>
      <c r="F43" s="4"/>
      <c r="G43" s="4"/>
      <c r="H43" s="4"/>
      <c r="I43" s="4"/>
      <c r="J43" s="4"/>
    </row>
    <row r="44" spans="1:15">
      <c r="E44" s="3"/>
      <c r="F44" s="4"/>
      <c r="G44" s="3"/>
      <c r="H44" s="3"/>
      <c r="I44" s="3"/>
    </row>
    <row r="45" spans="1:15">
      <c r="E45" s="3"/>
      <c r="F45" s="4"/>
      <c r="G45" s="3"/>
      <c r="H45" s="3"/>
      <c r="I45" s="3"/>
    </row>
    <row r="46" spans="1:15">
      <c r="E46" s="3"/>
      <c r="F46" s="4"/>
      <c r="G46" s="3"/>
      <c r="H46" s="3"/>
      <c r="I46" s="3"/>
    </row>
    <row r="47" spans="1:15">
      <c r="H47" s="3"/>
    </row>
    <row r="48" spans="1:15">
      <c r="H48" s="3"/>
    </row>
    <row r="49" spans="2:8">
      <c r="H49" s="3"/>
    </row>
    <row r="50" spans="2:8">
      <c r="C50" s="4"/>
      <c r="H50" s="3"/>
    </row>
    <row r="51" spans="2:8">
      <c r="C51" s="4"/>
      <c r="H51" s="3"/>
    </row>
    <row r="52" spans="2:8">
      <c r="C52" s="4"/>
      <c r="H52" s="3"/>
    </row>
    <row r="53" spans="2:8">
      <c r="B53" s="4"/>
      <c r="C53" s="4"/>
      <c r="H53" s="3"/>
    </row>
    <row r="54" spans="2:8">
      <c r="C54" s="4"/>
      <c r="H54" s="3"/>
    </row>
    <row r="55" spans="2:8">
      <c r="C55" s="4"/>
      <c r="H55" s="3"/>
    </row>
    <row r="56" spans="2:8">
      <c r="H56" s="3"/>
    </row>
    <row r="57" spans="2:8">
      <c r="H57" s="3"/>
    </row>
    <row r="58" spans="2:8">
      <c r="H58" s="3"/>
    </row>
    <row r="59" spans="2:8">
      <c r="H59" s="3"/>
    </row>
    <row r="60" spans="2:8">
      <c r="H60" s="3"/>
    </row>
    <row r="61" spans="2:8">
      <c r="H61" s="3"/>
    </row>
    <row r="62" spans="2:8">
      <c r="H62" s="3"/>
    </row>
    <row r="63" spans="2:8">
      <c r="H63" s="3"/>
    </row>
    <row r="64" spans="2:8">
      <c r="H64" s="3"/>
    </row>
    <row r="65" spans="1:8">
      <c r="H65" s="3"/>
    </row>
    <row r="66" spans="1:8">
      <c r="H66" s="3"/>
    </row>
    <row r="67" spans="1:8">
      <c r="A67" s="6"/>
      <c r="B67" s="5"/>
      <c r="H67" s="3"/>
    </row>
    <row r="68" spans="1:8">
      <c r="A68" s="6"/>
      <c r="B68" s="5"/>
      <c r="H68" s="3"/>
    </row>
    <row r="69" spans="1:8">
      <c r="A69" s="6"/>
      <c r="B69" s="5"/>
      <c r="H69" s="3"/>
    </row>
    <row r="70" spans="1:8">
      <c r="A70" s="6"/>
      <c r="B70" s="5"/>
      <c r="H70" s="3"/>
    </row>
    <row r="71" spans="1:8">
      <c r="A71" s="6"/>
      <c r="B71" s="5"/>
      <c r="H71" s="3"/>
    </row>
    <row r="72" spans="1:8">
      <c r="A72" s="6"/>
      <c r="B72" s="5"/>
    </row>
    <row r="73" spans="1:8">
      <c r="A73" s="6"/>
      <c r="B73" s="5"/>
    </row>
    <row r="74" spans="1:8">
      <c r="A74" s="6"/>
      <c r="B74" s="5"/>
    </row>
    <row r="75" spans="1:8">
      <c r="A75" s="6"/>
      <c r="B75" s="5"/>
    </row>
    <row r="76" spans="1:8">
      <c r="A76" s="6"/>
      <c r="B76" s="5"/>
    </row>
    <row r="77" spans="1:8">
      <c r="A77" s="6"/>
      <c r="B77" s="5"/>
    </row>
    <row r="78" spans="1:8">
      <c r="A78" s="6"/>
      <c r="B78" s="5"/>
    </row>
    <row r="79" spans="1:8">
      <c r="A79" s="6"/>
      <c r="B79" s="5"/>
    </row>
    <row r="80" spans="1:8">
      <c r="A80" s="6"/>
      <c r="B80" s="5"/>
    </row>
    <row r="81" spans="1:2">
      <c r="A81" s="6"/>
      <c r="B81" s="5"/>
    </row>
    <row r="83" spans="1:2">
      <c r="B83" s="4"/>
    </row>
    <row r="84" spans="1:2">
      <c r="B84" s="4"/>
    </row>
    <row r="85" spans="1:2">
      <c r="B85" s="4"/>
    </row>
    <row r="86" spans="1:2">
      <c r="B86" s="4"/>
    </row>
    <row r="87" spans="1:2">
      <c r="B87" s="4"/>
    </row>
    <row r="88" spans="1:2">
      <c r="B88" s="4"/>
    </row>
    <row r="89" spans="1:2">
      <c r="B89" s="4"/>
    </row>
    <row r="90" spans="1:2">
      <c r="B90" s="4"/>
    </row>
    <row r="91" spans="1:2">
      <c r="B91" s="4"/>
    </row>
    <row r="92" spans="1:2">
      <c r="B92" s="4"/>
    </row>
    <row r="93" spans="1:2">
      <c r="B93" s="4"/>
    </row>
    <row r="94" spans="1:2">
      <c r="B94" s="4"/>
    </row>
    <row r="95" spans="1:2">
      <c r="B95" s="4"/>
    </row>
    <row r="96" spans="1:2">
      <c r="B96" s="4"/>
    </row>
    <row r="97" spans="2:2">
      <c r="B97" s="4"/>
    </row>
  </sheetData>
  <sortState ref="B25:I38">
    <sortCondition descending="1" ref="D25:D38"/>
  </sortState>
  <mergeCells count="12">
    <mergeCell ref="A39:C39"/>
    <mergeCell ref="L1:O1"/>
    <mergeCell ref="P1:S1"/>
    <mergeCell ref="T1:W1"/>
    <mergeCell ref="E1:H1"/>
    <mergeCell ref="A1:A3"/>
    <mergeCell ref="B1:B3"/>
    <mergeCell ref="C1:C3"/>
    <mergeCell ref="D1:D3"/>
    <mergeCell ref="I1:K1"/>
    <mergeCell ref="A14:A15"/>
    <mergeCell ref="A35:A36"/>
  </mergeCells>
  <pageMargins left="0.23622047244094491" right="0.23622047244094491" top="0.74803149606299213" bottom="0.74803149606299213" header="0.31496062992125984" footer="0.31496062992125984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1ОиДинфоб (2)</vt:lpstr>
      <vt:lpstr>1ОиДинфоб</vt:lpstr>
      <vt:lpstr>2КомфУслНал</vt:lpstr>
      <vt:lpstr>2КомУслОц</vt:lpstr>
      <vt:lpstr>3УслДостИнвНал</vt:lpstr>
      <vt:lpstr>3УслДостИнвОц</vt:lpstr>
      <vt:lpstr>4ДобрВежл</vt:lpstr>
      <vt:lpstr>5УдовлУсл</vt:lpstr>
      <vt:lpstr>Интегр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Пользователь Windows</cp:lastModifiedBy>
  <cp:lastPrinted>2021-01-21T05:05:01Z</cp:lastPrinted>
  <dcterms:created xsi:type="dcterms:W3CDTF">2020-11-30T08:45:25Z</dcterms:created>
  <dcterms:modified xsi:type="dcterms:W3CDTF">2021-01-30T05:34:54Z</dcterms:modified>
</cp:coreProperties>
</file>